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DAN\Importação Radioisótopos\Templates\"/>
    </mc:Choice>
  </mc:AlternateContent>
  <xr:revisionPtr revIDLastSave="0" documentId="13_ncr:1_{97DE5882-5CA7-43B2-A88B-207C2B9B0D28}" xr6:coauthVersionLast="47" xr6:coauthVersionMax="47" xr10:uidLastSave="{00000000-0000-0000-0000-000000000000}"/>
  <workbookProtection workbookAlgorithmName="SHA-512" workbookHashValue="MI+4iGsqjGAQiC7f5kw6IEoCTWpgRiSPI3wEHddyR4rlk1Ms5Sc2wiHXKOWgI0g+0xpqTnm5IjV5FgADbyeKOA==" workbookSaltValue="kCAsbpYxtkDnbxcnbbDgOA==" workbookSpinCount="100000" lockStructure="1"/>
  <bookViews>
    <workbookView xWindow="-28920" yWindow="-120" windowWidth="29040" windowHeight="15720" tabRatio="500" xr2:uid="{00000000-000D-0000-FFFF-FFFF00000000}"/>
  </bookViews>
  <sheets>
    <sheet name="Pedido" sheetId="1" r:id="rId1"/>
    <sheet name="Entidades" sheetId="3" state="hidden" r:id="rId2"/>
    <sheet name="Isotopos" sheetId="2" state="hidden" r:id="rId3"/>
    <sheet name="Declaraçao" sheetId="4" state="hidden" r:id="rId4"/>
    <sheet name="Conversor de entidades" sheetId="5" state="hidden" r:id="rId5"/>
  </sheets>
  <definedNames>
    <definedName name="_xlnm._FilterDatabase" localSheetId="1" hidden="1">Entidades!$B$1:$B$84</definedName>
    <definedName name="_xlnm.Print_Area" localSheetId="3">Declaraçao!$A$1:$N$46</definedName>
    <definedName name="_xlnm.Print_Area" localSheetId="0">Pedido!$A$1:$R$51</definedName>
    <definedName name="_xlnm.Print_Titles" localSheetId="0">Pedido!$14:$14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4" i="5" l="1"/>
  <c r="D49" i="5"/>
  <c r="D2" i="5"/>
  <c r="D22" i="5"/>
  <c r="D42" i="5"/>
  <c r="D10" i="5"/>
  <c r="D8" i="5"/>
  <c r="D56" i="5"/>
  <c r="D9" i="5"/>
  <c r="D54" i="5"/>
  <c r="D52" i="5"/>
  <c r="D63" i="5"/>
  <c r="D31" i="5"/>
  <c r="D38" i="5"/>
  <c r="D41" i="5"/>
  <c r="D19" i="5"/>
  <c r="D72" i="5"/>
  <c r="D34" i="5"/>
  <c r="D15" i="5"/>
  <c r="D73" i="5"/>
  <c r="D47" i="5"/>
  <c r="D69" i="5"/>
  <c r="D7" i="5"/>
  <c r="D23" i="5"/>
  <c r="D36" i="5"/>
  <c r="D39" i="5"/>
  <c r="D43" i="5"/>
  <c r="D75" i="5"/>
  <c r="D3" i="5"/>
  <c r="D30" i="5"/>
  <c r="D64" i="5"/>
  <c r="D57" i="5"/>
  <c r="D46" i="5"/>
  <c r="D62" i="5"/>
  <c r="D25" i="5"/>
  <c r="D4" i="5"/>
  <c r="D80" i="5"/>
  <c r="D79" i="5"/>
  <c r="D14" i="5"/>
  <c r="D45" i="5"/>
  <c r="D20" i="5"/>
  <c r="D67" i="5"/>
  <c r="D68" i="5"/>
  <c r="D51" i="5"/>
  <c r="D60" i="5"/>
  <c r="D59" i="5"/>
  <c r="D78" i="5"/>
  <c r="D77" i="5"/>
  <c r="D48" i="5"/>
  <c r="D81" i="5"/>
  <c r="D27" i="5"/>
  <c r="D37" i="5"/>
  <c r="D58" i="5"/>
  <c r="D5" i="5"/>
  <c r="D28" i="5"/>
  <c r="D76" i="5"/>
  <c r="D70" i="5"/>
  <c r="D71" i="5"/>
  <c r="D53" i="5"/>
  <c r="D50" i="5"/>
  <c r="D29" i="5"/>
  <c r="D32" i="5"/>
  <c r="D40" i="5"/>
  <c r="D17" i="5"/>
  <c r="D12" i="5"/>
  <c r="D13" i="5"/>
  <c r="D35" i="5"/>
  <c r="D24" i="5"/>
  <c r="D26" i="5"/>
  <c r="D21" i="5"/>
  <c r="D16" i="5"/>
  <c r="D65" i="5"/>
  <c r="D66" i="5"/>
  <c r="D33" i="5"/>
  <c r="D61" i="5"/>
  <c r="D44" i="5"/>
  <c r="D11" i="5"/>
  <c r="D55" i="5"/>
  <c r="D6" i="5"/>
  <c r="D23" i="4"/>
  <c r="D24" i="4" s="1"/>
  <c r="E23" i="4"/>
  <c r="E24" i="4" s="1"/>
  <c r="F23" i="4"/>
  <c r="F24" i="4" s="1"/>
  <c r="G23" i="4"/>
  <c r="G24" i="4" s="1"/>
  <c r="H23" i="4"/>
  <c r="H24" i="4" s="1"/>
  <c r="I23" i="4"/>
  <c r="I24" i="4" s="1"/>
  <c r="J23" i="4"/>
  <c r="J24" i="4" s="1"/>
  <c r="K23" i="4"/>
  <c r="K24" i="4" s="1"/>
  <c r="L23" i="4"/>
  <c r="L24" i="4" s="1"/>
  <c r="M23" i="4"/>
  <c r="M24" i="4" s="1"/>
  <c r="N23" i="4"/>
  <c r="N24" i="4" s="1"/>
  <c r="F49" i="1"/>
  <c r="G49" i="1"/>
  <c r="H49" i="1"/>
  <c r="I49" i="1"/>
  <c r="J49" i="1"/>
  <c r="K49" i="1"/>
  <c r="L49" i="1"/>
  <c r="M49" i="1"/>
  <c r="N49" i="1"/>
  <c r="O49" i="1"/>
  <c r="P49" i="1"/>
  <c r="B23" i="4"/>
  <c r="B24" i="4" s="1"/>
  <c r="D18" i="5"/>
  <c r="AG1" i="1"/>
  <c r="C23" i="4"/>
  <c r="C24" i="4" s="1"/>
  <c r="E49" i="1"/>
  <c r="D49" i="1"/>
  <c r="Y52" i="1"/>
  <c r="X52" i="1"/>
  <c r="V52" i="1"/>
  <c r="U52" i="1"/>
  <c r="T52" i="1"/>
  <c r="R18" i="1"/>
  <c r="J10" i="4" s="1"/>
  <c r="C17" i="1"/>
  <c r="T17" i="1" s="1"/>
  <c r="C18" i="1"/>
  <c r="U18" i="1" s="1"/>
  <c r="C19" i="1"/>
  <c r="U19" i="1" s="1"/>
  <c r="C20" i="1"/>
  <c r="U20" i="1" s="1"/>
  <c r="C21" i="1"/>
  <c r="U21" i="1" s="1"/>
  <c r="C22" i="1"/>
  <c r="U22" i="1" s="1"/>
  <c r="C23" i="1"/>
  <c r="U23" i="1" s="1"/>
  <c r="C24" i="1"/>
  <c r="U24" i="1" s="1"/>
  <c r="C25" i="1"/>
  <c r="U25" i="1" s="1"/>
  <c r="C26" i="1"/>
  <c r="U26" i="1" s="1"/>
  <c r="C27" i="1"/>
  <c r="U27" i="1" s="1"/>
  <c r="C28" i="1"/>
  <c r="U28" i="1" s="1"/>
  <c r="C29" i="1"/>
  <c r="U29" i="1" s="1"/>
  <c r="C30" i="1"/>
  <c r="U30" i="1" s="1"/>
  <c r="C31" i="1"/>
  <c r="T31" i="1" s="1"/>
  <c r="C32" i="1"/>
  <c r="T32" i="1" s="1"/>
  <c r="C33" i="1"/>
  <c r="T33" i="1" s="1"/>
  <c r="C34" i="1"/>
  <c r="T34" i="1" s="1"/>
  <c r="C35" i="1"/>
  <c r="T35" i="1" s="1"/>
  <c r="C36" i="1"/>
  <c r="W36" i="1" s="1"/>
  <c r="C37" i="1"/>
  <c r="W37" i="1" s="1"/>
  <c r="C38" i="1"/>
  <c r="W38" i="1" s="1"/>
  <c r="C39" i="1"/>
  <c r="W39" i="1" s="1"/>
  <c r="C40" i="1"/>
  <c r="W40" i="1" s="1"/>
  <c r="C41" i="1"/>
  <c r="W41" i="1" s="1"/>
  <c r="C42" i="1"/>
  <c r="W42" i="1" s="1"/>
  <c r="C43" i="1"/>
  <c r="W43" i="1" s="1"/>
  <c r="C44" i="1"/>
  <c r="Y44" i="1" s="1"/>
  <c r="C45" i="1"/>
  <c r="T45" i="1" s="1"/>
  <c r="C46" i="1"/>
  <c r="T46" i="1" s="1"/>
  <c r="C47" i="1"/>
  <c r="T47" i="1" s="1"/>
  <c r="C16" i="1"/>
  <c r="U16" i="1" s="1"/>
  <c r="R15" i="1"/>
  <c r="J11" i="4"/>
  <c r="B17" i="4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16" i="1"/>
  <c r="G15" i="4"/>
  <c r="B15" i="4"/>
  <c r="B14" i="4"/>
  <c r="B13" i="4"/>
  <c r="Y38" i="1" l="1"/>
  <c r="AB46" i="1"/>
  <c r="AB30" i="1"/>
  <c r="AB38" i="1"/>
  <c r="X24" i="1"/>
  <c r="X32" i="1"/>
  <c r="AC44" i="1"/>
  <c r="Z40" i="1"/>
  <c r="T20" i="1"/>
  <c r="Y28" i="1"/>
  <c r="AC26" i="1"/>
  <c r="AA38" i="1"/>
  <c r="U36" i="1"/>
  <c r="AC40" i="1"/>
  <c r="Z36" i="1"/>
  <c r="T38" i="1"/>
  <c r="AB42" i="1"/>
  <c r="AB20" i="1"/>
  <c r="Z22" i="1"/>
  <c r="Y20" i="1"/>
  <c r="AC30" i="1"/>
  <c r="AC22" i="1"/>
  <c r="T26" i="1"/>
  <c r="W46" i="1"/>
  <c r="AB34" i="1"/>
  <c r="AC36" i="1"/>
  <c r="U40" i="1"/>
  <c r="Y42" i="1"/>
  <c r="AD36" i="1"/>
  <c r="V36" i="1"/>
  <c r="X38" i="1"/>
  <c r="AD40" i="1"/>
  <c r="V40" i="1"/>
  <c r="T42" i="1"/>
  <c r="AA22" i="1"/>
  <c r="X20" i="1"/>
  <c r="AD22" i="1"/>
  <c r="V22" i="1"/>
  <c r="AD28" i="1"/>
  <c r="Y24" i="1"/>
  <c r="AB33" i="1"/>
  <c r="Z35" i="1"/>
  <c r="Y41" i="1"/>
  <c r="Y43" i="1"/>
  <c r="AA45" i="1"/>
  <c r="Z43" i="1"/>
  <c r="V27" i="1"/>
  <c r="V29" i="1"/>
  <c r="AC31" i="1"/>
  <c r="Y16" i="1"/>
  <c r="AD16" i="1"/>
  <c r="Y33" i="1"/>
  <c r="AB29" i="1"/>
  <c r="V45" i="1"/>
  <c r="AB37" i="1"/>
  <c r="T39" i="1"/>
  <c r="AD41" i="1"/>
  <c r="AD19" i="1"/>
  <c r="V21" i="1"/>
  <c r="AD23" i="1"/>
  <c r="Z25" i="1"/>
  <c r="AA37" i="1"/>
  <c r="V31" i="1"/>
  <c r="AA43" i="1"/>
  <c r="AA33" i="1"/>
  <c r="Z47" i="1"/>
  <c r="V41" i="1"/>
  <c r="X45" i="1"/>
  <c r="AB47" i="1"/>
  <c r="AA27" i="1"/>
  <c r="AD27" i="1"/>
  <c r="W29" i="1"/>
  <c r="T29" i="1"/>
  <c r="W23" i="1"/>
  <c r="X33" i="1"/>
  <c r="U37" i="1"/>
  <c r="AC39" i="1"/>
  <c r="AA47" i="1"/>
  <c r="AD45" i="1"/>
  <c r="T37" i="1"/>
  <c r="AB39" i="1"/>
  <c r="Z41" i="1"/>
  <c r="AD43" i="1"/>
  <c r="V43" i="1"/>
  <c r="X31" i="1"/>
  <c r="V19" i="1"/>
  <c r="AD21" i="1"/>
  <c r="V23" i="1"/>
  <c r="AD25" i="1"/>
  <c r="V25" i="1"/>
  <c r="Z27" i="1"/>
  <c r="Y27" i="1"/>
  <c r="U31" i="1"/>
  <c r="W25" i="1"/>
  <c r="U33" i="1"/>
  <c r="AA41" i="1"/>
  <c r="AC29" i="1"/>
  <c r="AC25" i="1"/>
  <c r="X29" i="1"/>
  <c r="W19" i="1"/>
  <c r="W27" i="1"/>
  <c r="Y45" i="1"/>
  <c r="W33" i="1"/>
  <c r="W35" i="1"/>
  <c r="AD31" i="1"/>
  <c r="V33" i="1"/>
  <c r="Z33" i="1"/>
  <c r="AD33" i="1"/>
  <c r="V35" i="1"/>
  <c r="AD35" i="1"/>
  <c r="AC37" i="1"/>
  <c r="U39" i="1"/>
  <c r="U41" i="1"/>
  <c r="AC41" i="1"/>
  <c r="U43" i="1"/>
  <c r="AC43" i="1"/>
  <c r="W45" i="1"/>
  <c r="W47" i="1"/>
  <c r="AD47" i="1"/>
  <c r="V47" i="1"/>
  <c r="Z45" i="1"/>
  <c r="X37" i="1"/>
  <c r="X39" i="1"/>
  <c r="AB41" i="1"/>
  <c r="X41" i="1"/>
  <c r="T41" i="1"/>
  <c r="AB43" i="1"/>
  <c r="X43" i="1"/>
  <c r="T43" i="1"/>
  <c r="AB45" i="1"/>
  <c r="X47" i="1"/>
  <c r="Z31" i="1"/>
  <c r="AA25" i="1"/>
  <c r="AA29" i="1"/>
  <c r="AB31" i="1"/>
  <c r="Z19" i="1"/>
  <c r="Z21" i="1"/>
  <c r="Z23" i="1"/>
  <c r="AB25" i="1"/>
  <c r="X25" i="1"/>
  <c r="T25" i="1"/>
  <c r="AB27" i="1"/>
  <c r="X27" i="1"/>
  <c r="T27" i="1"/>
  <c r="AD29" i="1"/>
  <c r="AC19" i="1"/>
  <c r="Y21" i="1"/>
  <c r="Y25" i="1"/>
  <c r="AC27" i="1"/>
  <c r="Y29" i="1"/>
  <c r="Y31" i="1"/>
  <c r="AD18" i="1"/>
  <c r="Z18" i="1"/>
  <c r="V18" i="1"/>
  <c r="Y18" i="1"/>
  <c r="Y46" i="1"/>
  <c r="U46" i="1"/>
  <c r="T30" i="1"/>
  <c r="AB26" i="1"/>
  <c r="Z46" i="1"/>
  <c r="W22" i="1"/>
  <c r="AA32" i="1"/>
  <c r="AA42" i="1"/>
  <c r="AB32" i="1"/>
  <c r="X34" i="1"/>
  <c r="Y36" i="1"/>
  <c r="U38" i="1"/>
  <c r="AC38" i="1"/>
  <c r="Y40" i="1"/>
  <c r="X44" i="1"/>
  <c r="AB36" i="1"/>
  <c r="X36" i="1"/>
  <c r="T36" i="1"/>
  <c r="AD38" i="1"/>
  <c r="Z38" i="1"/>
  <c r="V38" i="1"/>
  <c r="AB40" i="1"/>
  <c r="X40" i="1"/>
  <c r="T40" i="1"/>
  <c r="X42" i="1"/>
  <c r="V44" i="1"/>
  <c r="AA20" i="1"/>
  <c r="AA24" i="1"/>
  <c r="AA26" i="1"/>
  <c r="AA28" i="1"/>
  <c r="AA30" i="1"/>
  <c r="AB18" i="1"/>
  <c r="X18" i="1"/>
  <c r="T18" i="1"/>
  <c r="AD20" i="1"/>
  <c r="Z20" i="1"/>
  <c r="V20" i="1"/>
  <c r="AB22" i="1"/>
  <c r="X22" i="1"/>
  <c r="T22" i="1"/>
  <c r="AB24" i="1"/>
  <c r="T24" i="1"/>
  <c r="V28" i="1"/>
  <c r="AA16" i="1"/>
  <c r="V16" i="1"/>
  <c r="AC47" i="1"/>
  <c r="AC32" i="1"/>
  <c r="U47" i="1"/>
  <c r="AA40" i="1"/>
  <c r="W24" i="1"/>
  <c r="X17" i="1"/>
  <c r="AB17" i="1"/>
  <c r="Y17" i="1"/>
  <c r="W17" i="1"/>
  <c r="Y35" i="1"/>
  <c r="W21" i="1"/>
  <c r="U35" i="1"/>
  <c r="W16" i="1"/>
  <c r="AC21" i="1"/>
  <c r="X30" i="1"/>
  <c r="X26" i="1"/>
  <c r="AB16" i="1"/>
  <c r="T16" i="1"/>
  <c r="AD46" i="1"/>
  <c r="V46" i="1"/>
  <c r="W26" i="1"/>
  <c r="W30" i="1"/>
  <c r="W32" i="1"/>
  <c r="AC35" i="1"/>
  <c r="AA39" i="1"/>
  <c r="Z16" i="1"/>
  <c r="X16" i="1"/>
  <c r="AA35" i="1"/>
  <c r="AA46" i="1"/>
  <c r="V32" i="1"/>
  <c r="Z32" i="1"/>
  <c r="AD32" i="1"/>
  <c r="V34" i="1"/>
  <c r="Z34" i="1"/>
  <c r="AD34" i="1"/>
  <c r="X35" i="1"/>
  <c r="AB35" i="1"/>
  <c r="Y37" i="1"/>
  <c r="Y39" i="1"/>
  <c r="U42" i="1"/>
  <c r="AC42" i="1"/>
  <c r="U44" i="1"/>
  <c r="AB44" i="1"/>
  <c r="AD37" i="1"/>
  <c r="Z37" i="1"/>
  <c r="V37" i="1"/>
  <c r="AD39" i="1"/>
  <c r="Z39" i="1"/>
  <c r="V39" i="1"/>
  <c r="AD42" i="1"/>
  <c r="Z42" i="1"/>
  <c r="V42" i="1"/>
  <c r="W44" i="1"/>
  <c r="AD44" i="1"/>
  <c r="AA19" i="1"/>
  <c r="AA21" i="1"/>
  <c r="AA23" i="1"/>
  <c r="V17" i="1"/>
  <c r="Z17" i="1"/>
  <c r="AD17" i="1"/>
  <c r="AB19" i="1"/>
  <c r="X19" i="1"/>
  <c r="T19" i="1"/>
  <c r="AB21" i="1"/>
  <c r="X21" i="1"/>
  <c r="T21" i="1"/>
  <c r="AB23" i="1"/>
  <c r="X23" i="1"/>
  <c r="T23" i="1"/>
  <c r="Z26" i="1"/>
  <c r="Z28" i="1"/>
  <c r="Z30" i="1"/>
  <c r="Y19" i="1"/>
  <c r="Y23" i="1"/>
  <c r="U17" i="1"/>
  <c r="AC17" i="1"/>
  <c r="AA17" i="1"/>
  <c r="Y34" i="1"/>
  <c r="U32" i="1"/>
  <c r="AA44" i="1"/>
  <c r="T44" i="1"/>
  <c r="Z44" i="1"/>
  <c r="X46" i="1"/>
  <c r="AC16" i="1"/>
  <c r="AD24" i="1"/>
  <c r="Z24" i="1"/>
  <c r="V24" i="1"/>
  <c r="AD26" i="1"/>
  <c r="V26" i="1"/>
  <c r="AB28" i="1"/>
  <c r="X28" i="1"/>
  <c r="T28" i="1"/>
  <c r="Z29" i="1"/>
  <c r="AD30" i="1"/>
  <c r="V30" i="1"/>
  <c r="AC18" i="1"/>
  <c r="AC20" i="1"/>
  <c r="Y22" i="1"/>
  <c r="AC23" i="1"/>
  <c r="AC24" i="1"/>
  <c r="Y26" i="1"/>
  <c r="AC28" i="1"/>
  <c r="Y30" i="1"/>
  <c r="W31" i="1"/>
  <c r="AA31" i="1"/>
  <c r="W18" i="1"/>
  <c r="AA18" i="1"/>
  <c r="AC34" i="1"/>
  <c r="U34" i="1"/>
  <c r="Y32" i="1"/>
  <c r="W28" i="1"/>
  <c r="W20" i="1"/>
  <c r="Y47" i="1"/>
  <c r="AC46" i="1"/>
  <c r="U45" i="1"/>
  <c r="AA36" i="1"/>
  <c r="AA34" i="1"/>
  <c r="W34" i="1"/>
  <c r="AC33" i="1"/>
  <c r="AC45" i="1"/>
</calcChain>
</file>

<file path=xl/sharedStrings.xml><?xml version="1.0" encoding="utf-8"?>
<sst xmlns="http://schemas.openxmlformats.org/spreadsheetml/2006/main" count="868" uniqueCount="484">
  <si>
    <t>Requerente:</t>
  </si>
  <si>
    <t>Morada:</t>
  </si>
  <si>
    <t>Código Postal:</t>
  </si>
  <si>
    <t>Destinatário</t>
  </si>
  <si>
    <t>Isótopo</t>
  </si>
  <si>
    <t>H-3</t>
  </si>
  <si>
    <t>I-125</t>
  </si>
  <si>
    <t>I-131</t>
  </si>
  <si>
    <t>Tc-99m</t>
  </si>
  <si>
    <t>TOTAL (Bq)</t>
  </si>
  <si>
    <t>Isótopos autorizados</t>
  </si>
  <si>
    <t>Actividade (Bq)</t>
  </si>
  <si>
    <t>Licença</t>
  </si>
  <si>
    <t>Processo</t>
  </si>
  <si>
    <t>Declaração nº</t>
  </si>
  <si>
    <t>Declaração</t>
  </si>
  <si>
    <t>Versão do pedido</t>
  </si>
  <si>
    <t>1478</t>
  </si>
  <si>
    <t>154-IMM</t>
  </si>
  <si>
    <t>1379</t>
  </si>
  <si>
    <t>183</t>
  </si>
  <si>
    <t>118-F</t>
  </si>
  <si>
    <t>118-G</t>
  </si>
  <si>
    <t>2680</t>
  </si>
  <si>
    <t>445</t>
  </si>
  <si>
    <t>607-D</t>
  </si>
  <si>
    <t>907</t>
  </si>
  <si>
    <t>316-C</t>
  </si>
  <si>
    <t>341-D</t>
  </si>
  <si>
    <t>3880</t>
  </si>
  <si>
    <t>720-A</t>
  </si>
  <si>
    <t>316-E</t>
  </si>
  <si>
    <t>413</t>
  </si>
  <si>
    <t>118-A</t>
  </si>
  <si>
    <t>154</t>
  </si>
  <si>
    <t>3347</t>
  </si>
  <si>
    <t>571</t>
  </si>
  <si>
    <t>760-A</t>
  </si>
  <si>
    <t>1749</t>
  </si>
  <si>
    <t>690</t>
  </si>
  <si>
    <t>1562-G</t>
  </si>
  <si>
    <t>205-A</t>
  </si>
  <si>
    <t>205-E</t>
  </si>
  <si>
    <t>322-C</t>
  </si>
  <si>
    <t>4</t>
  </si>
  <si>
    <t>607-A</t>
  </si>
  <si>
    <t>735-C</t>
  </si>
  <si>
    <t>212</t>
  </si>
  <si>
    <t>233</t>
  </si>
  <si>
    <t>258-G</t>
  </si>
  <si>
    <t>3275</t>
  </si>
  <si>
    <t>3394-A</t>
  </si>
  <si>
    <t>3394-B</t>
  </si>
  <si>
    <t>38-E</t>
  </si>
  <si>
    <t>4024</t>
  </si>
  <si>
    <t>5242</t>
  </si>
  <si>
    <t>136-B</t>
  </si>
  <si>
    <t>1726-F</t>
  </si>
  <si>
    <t>1820</t>
  </si>
  <si>
    <t>241</t>
  </si>
  <si>
    <t>258-F</t>
  </si>
  <si>
    <t>320</t>
  </si>
  <si>
    <t>1562-B</t>
  </si>
  <si>
    <t>I-125 (9990 kBq)</t>
  </si>
  <si>
    <t>Tc-99m (500 mCi), Ba-133 (300 micro-Ci), Co-57 (6 mCi), Cs-137 (500 micro-Ci)</t>
  </si>
  <si>
    <t>I-125 (11805 kBq)</t>
  </si>
  <si>
    <t>I-123</t>
  </si>
  <si>
    <t>C-14</t>
  </si>
  <si>
    <t>P-32</t>
  </si>
  <si>
    <t>P-33</t>
  </si>
  <si>
    <t>S-35</t>
  </si>
  <si>
    <t>Ca-45</t>
  </si>
  <si>
    <t>Fe-56</t>
  </si>
  <si>
    <t>Cr-51</t>
  </si>
  <si>
    <t>Re-186</t>
  </si>
  <si>
    <t>Re-188</t>
  </si>
  <si>
    <t>Ho-166</t>
  </si>
  <si>
    <t>Ga-67</t>
  </si>
  <si>
    <t>Tl-201</t>
  </si>
  <si>
    <t>In-111</t>
  </si>
  <si>
    <t>Sm-153</t>
  </si>
  <si>
    <t>Sm-113</t>
  </si>
  <si>
    <t>F-18</t>
  </si>
  <si>
    <t>Sr-89</t>
  </si>
  <si>
    <t>Sr-90</t>
  </si>
  <si>
    <t>Y-90</t>
  </si>
  <si>
    <t>Y-88</t>
  </si>
  <si>
    <t>Na-22</t>
  </si>
  <si>
    <t>Cd-109</t>
  </si>
  <si>
    <t>Co-57</t>
  </si>
  <si>
    <t>Co-60</t>
  </si>
  <si>
    <t>Hg-203</t>
  </si>
  <si>
    <t>Cs-137</t>
  </si>
  <si>
    <t>Th-232</t>
  </si>
  <si>
    <t>Ba-133</t>
  </si>
  <si>
    <t>Sn-113</t>
  </si>
  <si>
    <t>Mn-54</t>
  </si>
  <si>
    <t>Zn-65</t>
  </si>
  <si>
    <t>Ga-68</t>
  </si>
  <si>
    <t>Lu-177</t>
  </si>
  <si>
    <t>Am-241</t>
  </si>
  <si>
    <t>Número de massa</t>
  </si>
  <si>
    <t>Limite anual I-125</t>
  </si>
  <si>
    <t>Limite anual Tc-99m</t>
  </si>
  <si>
    <t>Limite anual I-131</t>
  </si>
  <si>
    <t>Radioisótopos a importar - Actividade (Bq)</t>
  </si>
  <si>
    <t>Data do pedido</t>
  </si>
  <si>
    <t>Limite anual F-18</t>
  </si>
  <si>
    <t>Verificação de limites anuais para alguns radioisótopos</t>
  </si>
  <si>
    <t>I</t>
  </si>
  <si>
    <t>M</t>
  </si>
  <si>
    <t>P</t>
  </si>
  <si>
    <t>O</t>
  </si>
  <si>
    <t>R</t>
  </si>
  <si>
    <t>A</t>
  </si>
  <si>
    <t>D</t>
  </si>
  <si>
    <t>RESULTADO</t>
  </si>
  <si>
    <t>Limite anual I-123</t>
  </si>
  <si>
    <t>Processo:</t>
  </si>
  <si>
    <t>Importador</t>
  </si>
  <si>
    <t>Limite anual H-3</t>
  </si>
  <si>
    <t>Limite anual C-14</t>
  </si>
  <si>
    <t>Limite anual P-32</t>
  </si>
  <si>
    <t>Limite anual P-33</t>
  </si>
  <si>
    <t>Limite anual S-35</t>
  </si>
  <si>
    <t>Limite anual Ca-45</t>
  </si>
  <si>
    <t>Data</t>
  </si>
  <si>
    <t>N</t>
  </si>
  <si>
    <t>Registo</t>
  </si>
  <si>
    <t>A preencher pelo requerente</t>
  </si>
  <si>
    <t>Campo informativo / A preencher pelos serviços</t>
  </si>
  <si>
    <t>5215-A</t>
  </si>
  <si>
    <t>Tc-99m (2800 GBq), Ga-67 (7.4 GBq), I-131 (300 MBq), I-123 (15 GBq), In-111 (185 MBq) ------  Tc-99m (4000 GBq), Ga-67 (15 GBq), I-131 (925 MBq), I-123 (18 GBq), ---- Tc-99m (4000 GBq), Ga-67 (15 GBq), I-131 (20.9 GBq), I-123 (18 GBq), Sm-153  (3 GBq), Y-90 (5 GBq), Re-186 (2.5 GBq), Er-169 (480 MBq)</t>
  </si>
  <si>
    <t>Fe-55</t>
  </si>
  <si>
    <t>1026</t>
  </si>
  <si>
    <t>(escolher os cabeçalhos de colunas da lista pendente "isótopo")</t>
  </si>
  <si>
    <t>(escolher das listas pendentes abaixo)</t>
  </si>
  <si>
    <t>Rb-86</t>
  </si>
  <si>
    <t>Localidade:</t>
  </si>
  <si>
    <t>n/d</t>
  </si>
  <si>
    <t>Ref. Pedido</t>
  </si>
  <si>
    <t>6116</t>
  </si>
  <si>
    <t>2084/12</t>
  </si>
  <si>
    <t>270-F</t>
  </si>
  <si>
    <t>Ga-67 (18500 MBq), Tc-99m (2590000 MBq), I-131 (18500 MBq), I-123 (74000 MBq), In-111 (18500 MBq), Tl-201 (18500 MBq), F-18 (2131200 MBq), I-124 (44400 MBq), Ga-68 (22200 MBq), Sm-153 (155400 MBq), Y-90 (277500 MBq), Lu-177 (799200 MBq), Er-169 (4440 MBq), Re-186 (9620 MBq), Cr-51 (1850 MBq), Sr-89 (11100 MBq), P-32 (35520 MBq)</t>
  </si>
  <si>
    <t>5307</t>
  </si>
  <si>
    <t>2433/12</t>
  </si>
  <si>
    <t>I-125 (37,4 MBq)</t>
  </si>
  <si>
    <t>I-125 (17,7 MBq)</t>
  </si>
  <si>
    <t>Tc-99m (1820000 MBq), Tl-201 (31200 MBq), Ga-67 (31200 MBq), In-111 (1976 MBq), I-131 (192738 MBq), I-123 (16120 MBq), Cr-51 (481 MBq), Co-58 (1.04 MBq), Co-57 (.52 MBq), Sr-89 (15600 MBq), Sm-153 (125000 MBq)</t>
  </si>
  <si>
    <t>I-125 (5 MBq)</t>
  </si>
  <si>
    <t>3430</t>
  </si>
  <si>
    <t>38-I</t>
  </si>
  <si>
    <t>P-32 (148 MBq), P-33 (166.5 MBq), S-35 (111 MBq), C-14 (0.111 MBq)</t>
  </si>
  <si>
    <t>I-125 (5,7 MBq)</t>
  </si>
  <si>
    <t>I-125 (5550 kBq)</t>
  </si>
  <si>
    <t>H-3 (46 MBq), C-14 (46 MBq)</t>
  </si>
  <si>
    <t>1726-C</t>
  </si>
  <si>
    <t>1650</t>
  </si>
  <si>
    <t>Ga-67 (120 mCi), In-111 (420 mCi), I-123 (100 mCi), I-125 (120 mCi), I-131 (120 mCi), Sm-153 (1.2 Ci), Ho-166 (1 Ci), Lu-177 (480 mCi), Re-186 (240 mCi), H-3 (1.5 mCi), Tc-99m (15 Ci), Re-188 (500 mCi)</t>
  </si>
  <si>
    <t>At-211</t>
  </si>
  <si>
    <t>Ra-223</t>
  </si>
  <si>
    <t>1107/13</t>
  </si>
  <si>
    <t>917/13</t>
  </si>
  <si>
    <t>296</t>
  </si>
  <si>
    <t>780/13</t>
  </si>
  <si>
    <t>136-A</t>
  </si>
  <si>
    <t>1037/13</t>
  </si>
  <si>
    <t>Tc-99m (1040 GBq), Tl-201 (7 GBq), Ga-67 (3.1 GBq), I-123 (5.6 GBq), I-131 (10.9 GBq), In-111 (16.5 MBq), Sr-89 (888 MBq), Sm-153 (5,2 GBq)</t>
  </si>
  <si>
    <t>596/13</t>
  </si>
  <si>
    <t>1088-A</t>
  </si>
  <si>
    <t>6527</t>
  </si>
  <si>
    <t>Y-90 (100 mCi), Tc-99m (1.85 TBq), Tl-201 (7.4 GBq), Ga-67 (7.4 GBq), I-131 (740 MBq), I-123 (14.8 GBq), In-111 (1.11 GBq), Sm-153 (800 mCi), Ra-223 (360 MBq)</t>
  </si>
  <si>
    <t>F-18 (3078 GBq), Ga-67 (9.6 GBq), Sr-89 (6 GBq), Y-90 (6 GBq), Tc-99m (3120 GBq), In-111 (7.7 GBq), I-123 (40.4 GBq), I-131 (2369 GBq), Tl-201 (7 GBq), Ga-68 (7.4 GBq), Lu-177 (300 GBq), Ra-223 (4,5 GBq), Sm-153 (6 GBq)</t>
  </si>
  <si>
    <t>Tc-99m (981 GBq), I-131 (18.5 GBq)</t>
  </si>
  <si>
    <t>1753/13</t>
  </si>
  <si>
    <t>38-J</t>
  </si>
  <si>
    <t>1933/13</t>
  </si>
  <si>
    <t>1/14</t>
  </si>
  <si>
    <t>Transportador</t>
  </si>
  <si>
    <t>Carlos Garcia, Lda</t>
  </si>
  <si>
    <t>João Germano LDA. (Ilha da Madeira)</t>
  </si>
  <si>
    <t>João Tomás Alves</t>
  </si>
  <si>
    <t>Mascas Transportes</t>
  </si>
  <si>
    <t>TIEL – Transportes e Logística</t>
  </si>
  <si>
    <t>SESARAM EPE</t>
  </si>
  <si>
    <t>GMS Global Service Unipessoal</t>
  </si>
  <si>
    <t>Transportes Públicos do Barlavento</t>
  </si>
  <si>
    <t>CISTERPOR</t>
  </si>
  <si>
    <t>Transfrugal</t>
  </si>
  <si>
    <t>Transportes Rodoviários Monte da Caparica</t>
  </si>
  <si>
    <t>Transportes H Ferreira e Martins</t>
  </si>
  <si>
    <t>Cimenterras</t>
  </si>
  <si>
    <t>TJA</t>
  </si>
  <si>
    <t>Maximino da Silva Marques</t>
  </si>
  <si>
    <t>EP Estradas de Portugal</t>
  </si>
  <si>
    <t>Transportes Nuno Trindade</t>
  </si>
  <si>
    <t>Tiago Silva Transportes e Logística</t>
  </si>
  <si>
    <t>Transportadora da Graça</t>
  </si>
  <si>
    <t>Transportadora Central S. Lázaro</t>
  </si>
  <si>
    <t>Garagem Caldas</t>
  </si>
  <si>
    <t>Tecnotrans</t>
  </si>
  <si>
    <t>Estrela Atlântico Transportadora, Lda.</t>
  </si>
  <si>
    <t>Transportadora Central Saldanha</t>
  </si>
  <si>
    <t>Agência Ana Maria Duarte Doc. Transporte, Lda.</t>
  </si>
  <si>
    <t>TRIU</t>
  </si>
  <si>
    <t>José Venâncio e Filho</t>
  </si>
  <si>
    <t>Centro Hospitalar e Universitário de Coimbra, EPE - Laboratório de Hormonologia - Serviço de Patologia Clínica - (Proc 136-A, Lic 1037/13)</t>
  </si>
  <si>
    <t>Centro Regional de Oncologia de Lisboa, S.A. - Instituto Português de Oncologia de Francisco Gentil - Serviço de Medicina Nuclear - LISBOA - (Proc 118-A, Lic 596/13)</t>
  </si>
  <si>
    <t>CMN - Centro de Medicina Nuclear, Lda. - PORTO - (Proc 571, Lic 1107/13)</t>
  </si>
  <si>
    <t>Escola Superior de Tecnologia da Saúde de Lisboa - LISBOA - (Proc 3347, Lic 1753/13)</t>
  </si>
  <si>
    <t>Espírito Santo Saúde - Unidades de Saúde e de Apoio à Terceira Idade, S.A - Hospital da Luz - LISBOA - (Proc 3880, Lic 2084/12)</t>
  </si>
  <si>
    <t>Faculdade de Medicina da Universidade do Porto - Departamento de Biologia Experimental - (Proc 38-J, Lic 1933/13)</t>
  </si>
  <si>
    <t>Hospital Escala Braga - BRAGA - (Proc 5307, Lic 2433/12)</t>
  </si>
  <si>
    <t>Instituto Português de Oncologia de Coimbra - Francisco Gentil, EPE - Serviço de Medicina Nuclear - COIMBRA - (Proc 316-C, Lic 1/14)</t>
  </si>
  <si>
    <t>Laboratório de Patologia Clínica Dr. Hilário de Lima - (Proc 296, Lic 780/13)</t>
  </si>
  <si>
    <t>Medicina Laboratorial Dr. Carlos da Silva Torres - PORTO - (Proc 413, Lic 917/13)</t>
  </si>
  <si>
    <t>Outro - Anexar cópia do alvará ADR</t>
  </si>
  <si>
    <t>38-H</t>
  </si>
  <si>
    <t>331-E</t>
  </si>
  <si>
    <t>1494/12</t>
  </si>
  <si>
    <t>168/14</t>
  </si>
  <si>
    <t>Departamento de Farmacologia e Terapêutica da Faculdade de Medicina do Porto - PORTO - (Proc 38-H, Lic 1494/12)</t>
  </si>
  <si>
    <t>Faculdade de Ciências da Universidade de Lisboa - Departamento de Química e Bioquímica - LISBOA - (Proc 331-E, Lic 168/14)</t>
  </si>
  <si>
    <t>1096/14</t>
  </si>
  <si>
    <t>1097/14</t>
  </si>
  <si>
    <t>949/14</t>
  </si>
  <si>
    <t>7620</t>
  </si>
  <si>
    <t>59/15</t>
  </si>
  <si>
    <t>783-A</t>
  </si>
  <si>
    <t>660/14</t>
  </si>
  <si>
    <t>Laboratório de Análises Clínicas S. José, Limitada - COIMBRA (Proc 7620, Lic 59/15)</t>
  </si>
  <si>
    <t>Escola Superior Agrária de Bragança - Instituto Politécnico de Bragança - BRAGANÇA (Proc 783-A, Lic 660/14)</t>
  </si>
  <si>
    <t>ATOMEDICAL - Laboratório de Medicina Nuclear, Lda. - LISBOA - (Proc 4, Lic 1096/14)</t>
  </si>
  <si>
    <t>Instituto Português de Oncologia de Francisco Gentil - Centro Regional de Oncologia do Porto, S.A. - Serviço de Medicina Nuclear - PORTO - (Proc 607-A, Lic 949/14)</t>
  </si>
  <si>
    <t>Diaton - Centro de Tomografia Computorizada, S.A. - VISEU - (Proc 322-C, Lic 879/15)</t>
  </si>
  <si>
    <t>Hormofuncional - LISBOA - (Proc 186-A, Lic 275/15)</t>
  </si>
  <si>
    <t>Quadrantes - Centro Oncológico Dr.ª Natália Chaves - CARNAXIDE - (Proc 205-C, Lic 790/15)</t>
  </si>
  <si>
    <t>Quadrantes - Clínica Médica e Diagnóstico, Sociedade Unipessoal, Lda. - ALGÉS - (Proc 205-A, Lic 1097/14)</t>
  </si>
  <si>
    <t>Quadrantes - Unidade de Radioterapia do Funchal - FUNCHAL - (Proc 205-E, Lic 716/15)</t>
  </si>
  <si>
    <t>Região Autónoma da Madeira - Medicina Nuclear - Serviço de Saúde da Região Autónoma da Madeira (Proc 5396-B, Lic 908/15)</t>
  </si>
  <si>
    <t>Universidade de Coimbra - Instituto de Tecnologias Nucleares Aplicadas à Saúde - Laboratório de Medicina Nuclear - COIMBRA - (Proc 735-C, Lic 781/15)</t>
  </si>
  <si>
    <t>879/15</t>
  </si>
  <si>
    <t>186-B</t>
  </si>
  <si>
    <t>275/15</t>
  </si>
  <si>
    <t>I-125 (136 MBq)</t>
  </si>
  <si>
    <t>205-C</t>
  </si>
  <si>
    <t>790/15</t>
  </si>
  <si>
    <t>F-18 (2.4 GBq), Rb-82 (0.37 GBq), Ga-68 (0.37 GBq)</t>
  </si>
  <si>
    <t>716/15</t>
  </si>
  <si>
    <t>Tc-99m (677000 MBq), Ga-67 (9690 MBq), In-111 (740 MBq), I-123 (1540 MBq), Sr-89 (600 MBq)</t>
  </si>
  <si>
    <t>5396-B</t>
  </si>
  <si>
    <t>908/15</t>
  </si>
  <si>
    <t>Tc-99m (1 TBq), Tl-201 (5 GBq), I-123 (5 GBq), In-111 (500 MBq), Cr-51 (5 MBq), Ga-67 (3 GBq), P-32 (5 MBq), Sr-89 (10 GBq), Sm-153 (1 GBq), Lu-177 (1 GBq), Re-186 (13 GBq), Re-188 (26 GBq), Er-169 (500 MBq), I-131 (500 GBq), Y-90 (500 MBq), Ra-223 (360 MBq)</t>
  </si>
  <si>
    <t>781/15</t>
  </si>
  <si>
    <t>Centro Hospitalar de Lisboa Ocidental, E.P.E. - Hospital de Santa Cruz - CARNAXIDE - (Proc 241, Lic 1452/15)</t>
  </si>
  <si>
    <t>1452/15</t>
  </si>
  <si>
    <t>Tc-99m (4.8E12 Bq), Ga-67 (5.4E9 Bq), I-123 (1.2E10 Bq), In-111 (6.2E8 Bq), Cr-51 (1.1E7 Bq), F-18 (1.6E12 Bq), Ga-68 (7.8E10 Bq), I-131 (2.9E11 Bq), Tl-201 (1.3E10 Bq), Sr-89 (1.9E10 Bq), Y-90 (500E9 Bq), Sm-153 (3.7E9 Bq), Ra-223 (210 MBq), At-211 (4.5 GBq), Lu-177 (1,54E9 Bq)</t>
  </si>
  <si>
    <t>LMN - Laboratório de Medicina Nuclear, Unipessoal - BRAGA - (Proc 1820, Lic 393/15)</t>
  </si>
  <si>
    <t>393/15</t>
  </si>
  <si>
    <t>IBILI - Faculdade de Medicina da Universidade de Coimbra - Laboratório de Câmara Gama - COIMBRA - (Proc 3394-B, Lic 1454/15)</t>
  </si>
  <si>
    <t>1454/15</t>
  </si>
  <si>
    <t>IBILI - Faculdade de Medicina da Universidade de Coimbra - Laboratório Quente e Morno - COIMBRA - (Proc 3394-A, Lic 1453/15</t>
  </si>
  <si>
    <t>1453/15</t>
  </si>
  <si>
    <t>Laboratório de Radioisótopos do CEBQ / Instituto Superior Técnico - LISBOA - (Proc 3275, Lic 1515/15)</t>
  </si>
  <si>
    <t>1515/15</t>
  </si>
  <si>
    <t>Hospital Garcia de Orta, EPE - ALMADA - (Proc 690, Lic 1164/15)</t>
  </si>
  <si>
    <t>1164/15</t>
  </si>
  <si>
    <t>I-125 (21,6 MBq)</t>
  </si>
  <si>
    <t>HPP - Hospital dos Lusíadas - LISBOA - (Proc 1562-G, Lic 1360/15)</t>
  </si>
  <si>
    <t>1360/15</t>
  </si>
  <si>
    <t>Faculdade de Medicina Veterinária - LISBOA - (Proc 1749, Lic 1519/15)</t>
  </si>
  <si>
    <t>1519/15</t>
  </si>
  <si>
    <t>1945/15</t>
  </si>
  <si>
    <t>Universidade do Minho - Escola de Ciências - Departamento de Biologia - BRAGA - (Proc 511-E, Lic 1765/15)</t>
  </si>
  <si>
    <t>511-E</t>
  </si>
  <si>
    <t>1765/15</t>
  </si>
  <si>
    <t>C-14 (74 GBq), H-3 (37 GBq)</t>
  </si>
  <si>
    <t>Centro de Medicina Laboratorial Dr. Germano de Sousa, S.A. - LISBOA - (Proc 7961, Lic 10/16)</t>
  </si>
  <si>
    <t>7961</t>
  </si>
  <si>
    <t>10/16</t>
  </si>
  <si>
    <t>Centro Hospitalar de Setúbal, E.P.E. - Hospital São Bernardo - SETÚBAL - (Proc 5474-A, Lic 595/16)</t>
  </si>
  <si>
    <t>5474-A</t>
  </si>
  <si>
    <t>595/16</t>
  </si>
  <si>
    <t>55/16</t>
  </si>
  <si>
    <t>CIMC - Centro de Imagem Médica Computorizada, Lda. - MATOSINHOS - (Proc 1726-F, Lic 60/16)</t>
  </si>
  <si>
    <t>60/16</t>
  </si>
  <si>
    <t>Clínica Médica e Diagnóstico Dr. Joaquim Chaves - ALGÉS - (Proc 4024, Lic 129/16)</t>
  </si>
  <si>
    <t>129/16</t>
  </si>
  <si>
    <t>Hospital das Forças Armadas - Serviço de Medicina Nuclear - LISBOA - (Proc 7502, Lic 1996/15)</t>
  </si>
  <si>
    <t>7502</t>
  </si>
  <si>
    <t>1996/15</t>
  </si>
  <si>
    <t>Hospital Geral de Santo António - Serviço de Medicina Nuclear - PORTO - (Proc 258-F, Lic 238/16)</t>
  </si>
  <si>
    <t>238/16</t>
  </si>
  <si>
    <t>Hospital Geral de Santo António, S.A. - Serviço de Química Clínica - PORTO - (Proc 258-G, Lic 9/16)</t>
  </si>
  <si>
    <t>9/16</t>
  </si>
  <si>
    <t>HPP - Medicina Molecular, S.A. - PORTO - (Proc 1562-B, Lic 594/16)</t>
  </si>
  <si>
    <t>594/16</t>
  </si>
  <si>
    <t>Instituto de Biologia Molecular e Celular - PORTO - (Proc 38-K, Lic 599/16)</t>
  </si>
  <si>
    <t>38-K</t>
  </si>
  <si>
    <t>599/16</t>
  </si>
  <si>
    <t>ISPA - Instituto Superior de Psicologia Aplicada, CRL - LISBOA - (Proc 6389, Lic 668/16)</t>
  </si>
  <si>
    <t>6389</t>
  </si>
  <si>
    <t>668/16</t>
  </si>
  <si>
    <t>Maio Clinic, Especialidades Médicas, S.A. - ESPARGO - SANTA MARIA DA FEIRA - (Proc 7633-A, Lic 1544/15)</t>
  </si>
  <si>
    <t>7633-A</t>
  </si>
  <si>
    <t>1544/15</t>
  </si>
  <si>
    <t>Universidade Da Beira Interior  - Covilhã - (Proc 5242, Lic 596/16)</t>
  </si>
  <si>
    <t>596/16</t>
  </si>
  <si>
    <t>Universidade do Algarve - FARO - (Proc 212, Lic 597/16)</t>
  </si>
  <si>
    <t>597/16</t>
  </si>
  <si>
    <t>Universidade Nova de Lisboa - Faculdade de Ciências e Tecnologia - Núcleo do Departamento de Conservação e Restauro - CAPARICA - (Proc 540-D, Lic 828/16)</t>
  </si>
  <si>
    <t>540-D</t>
  </si>
  <si>
    <t>828/16</t>
  </si>
  <si>
    <t>I-125 (30 MBq)</t>
  </si>
  <si>
    <t>H-3 (370 MBq)</t>
  </si>
  <si>
    <t>I-125 (33.3 MBq)</t>
  </si>
  <si>
    <t>50E6 Bq</t>
  </si>
  <si>
    <t>Tc-99m (4625 GBq), Ga-67 (18.5 GBq), In-111 (7.4 GBq), I-123 (7.4 GBq), I-131 (555 GBq), Sr-89 (37 GBq), Sm-153 (518 GBq)</t>
  </si>
  <si>
    <t>I-125 (37.4E6 Bq)</t>
  </si>
  <si>
    <t>Tc-99m (1924 GBq), Tl-201 (19.2 GBq), Ga-67 (19.2 GBq), I-131 (971.6 GBq), I-123 (14.8 GBq), In-111 (9.28 GBq), F-18 (800 GBq), Sm-153 (148 GBq), Ra-223 (1.85 GBq), Y-90 (4.63 GBq), Lu-177 (1.55 GBq), Ga-68 (14.8 GBq), Sr-89 (0.37 GBq)</t>
  </si>
  <si>
    <t>P-32 (470 mCi), I-125 (36 mCi), S-35 (71.3 mCi), Fe-55 (13 mCi), Rb-86 (6mCi), H-3 (37 MBq), Zn-65 (20 mCi)</t>
  </si>
  <si>
    <t>Rb-86 (222 MBq), P-32 (184 MBq), S-35 (222 MBq), I-125 (222 MBq), Fe-55 (185 MBq), Zn-65 (7.4 MBq)</t>
  </si>
  <si>
    <t>H-3 (9,25 MBq)</t>
  </si>
  <si>
    <t>P-32 (37 MBq), I-125 (200 Bq), Ca-45 (185 Bq)</t>
  </si>
  <si>
    <t>I-125 (111 MBq), Ca-45 (74 MBq), P-32 (37 MBq), Cr-51 (185 MBq), Na-22 (18,5 MBq), C-14 (185 MBq), H-3 (185 MBq), S-35 (74 MBq), P-33 (111 MBq)</t>
  </si>
  <si>
    <t>C-14 (3.5 MBq), P-32 (18.5 MBq)</t>
  </si>
  <si>
    <t>1562-E</t>
  </si>
  <si>
    <t>352/17</t>
  </si>
  <si>
    <t>353/17</t>
  </si>
  <si>
    <t>Instituto do Coração - LINDA-A-VELHA - (Proc 183, Lic 752/17)</t>
  </si>
  <si>
    <t>752/17</t>
  </si>
  <si>
    <t>Ga-68 (407 GBq)</t>
  </si>
  <si>
    <t>Centro Regional de Oncologia de Lisboa - Instituto Português de Oncologia de Francisco Gentil - Laboratório de Endocrinologia - LISBOA - (Proc 118-G, Lic 1642/17)</t>
  </si>
  <si>
    <t>1642/17</t>
  </si>
  <si>
    <t>1838/17</t>
  </si>
  <si>
    <t>1837/17</t>
  </si>
  <si>
    <t>1202/17</t>
  </si>
  <si>
    <t>1758/17</t>
  </si>
  <si>
    <t>959/16</t>
  </si>
  <si>
    <t>nnn/aa</t>
  </si>
  <si>
    <t>Faculdade de Farmácia - Universidade de Lisboa - LISBOA - (Proc 458-A, Lic 845/16)</t>
  </si>
  <si>
    <t>458-A</t>
  </si>
  <si>
    <t>845/16</t>
  </si>
  <si>
    <t>C-14 (190 MBq), H-3 (540 MBq)</t>
  </si>
  <si>
    <t>Hospital de S. João - Serviço de Medicina Nuclear - PORTO - (Proc 341-D, Lic 1202/17</t>
  </si>
  <si>
    <t>Advanced Accelerator Applications (Portugal), Unipessoal, Lda. - PORTO - (Proc 1562-E, Lic 352/17)</t>
  </si>
  <si>
    <t>Centro Hospitalar Lisboa Norte, EPE - Hospital de Santa Maria - Serviço de Patologia, Core Lab - LISBOA - (Proc 233, Lic 55/16)</t>
  </si>
  <si>
    <t>Champalimaud Centre for the Unknown - Lisboa - (Proc 5215-A, Lic 348/17)</t>
  </si>
  <si>
    <t>348/17</t>
  </si>
  <si>
    <t>Dr. Campos Costa - Consultório de Tomografia Computorizada, S.A. - BRAGA - (Proc 270-F, Lic 1838/17)</t>
  </si>
  <si>
    <t>Hospital CUF Descobertas, S.A. - Serviço de Medicina Nuclear	 - (Proc 1726-C, Lic 1837/17)</t>
  </si>
  <si>
    <t>Hospital Distrital de Faro - FARO - (Proc 320, Lic 1758/17)</t>
  </si>
  <si>
    <t>IMACLEAR - Imagem Médica Nuclear, Lda. - Complexo Hospitalar das Torres de Lisboa - LISBOA - (Proc 1379, Lic 353/17)</t>
  </si>
  <si>
    <t>Instituto de Medicina Molecular - LISBOA - (Proc 154-IMM, Lic 959/16)</t>
  </si>
  <si>
    <t>H-3 (1500 MBq), P-32 (900 MBq), S-35 (259 MBq)</t>
  </si>
  <si>
    <t>Instituto Gulbenkian de Ciência - OEIRAS - (Proc 1478, Lic 1945/15)</t>
  </si>
  <si>
    <t>1100/17</t>
  </si>
  <si>
    <t>Instituto de Biologia Molecular e Celular - PORTO - (Proc 38-E, Lic 1100/17)</t>
  </si>
  <si>
    <t>NuclearMed - Instituto de Medicina Nuclear, S.A. - COVA DA PIEDADE - (Proc 720-A, Lic 2222/17)</t>
  </si>
  <si>
    <t>2222/17</t>
  </si>
  <si>
    <t>Labocentro - Laboratório de Radioisótopos - PINHAL-NOVO - (Proc 8595, Lic 2347/17)</t>
  </si>
  <si>
    <t>8595</t>
  </si>
  <si>
    <t>2347/17</t>
  </si>
  <si>
    <t>I-125 (19884 kBq)</t>
  </si>
  <si>
    <t>CIMC - Centro de Imagem Médica Computorizada, Lda. - VIANA DO CASTELO - (Proc 760-A, Lic 933/18)</t>
  </si>
  <si>
    <t>933/18</t>
  </si>
  <si>
    <t>Tc-99m (925000 MBq), Tl-201 (18500 MBq), Ga-67 (11100 MBq), I-131 (30000 MBq), In-111 (1850 MBq), I-123 (1850 MBq)</t>
  </si>
  <si>
    <t>Faculdade de Medicina de Lisboa - Instituto de Medicina Nuclear - LISBOA - (Proc 154, Lic 1104/18)</t>
  </si>
  <si>
    <t>1104/18</t>
  </si>
  <si>
    <t>Tc-99m (3700 GBq), Tl-201 (1850 GBq), Ga-67 (370 GBq), I-131 (407 GBq), I-123 (370 GBq), In-111 (37 GBq), Y-90 (74 GBq), Ra-223 (300 MBq)</t>
  </si>
  <si>
    <t>Hospital Beatriz Ângelo - Sociedade Gestora do Hospital de Loures - (Proc 6116, Lic 231/18)</t>
  </si>
  <si>
    <t>231/18</t>
  </si>
  <si>
    <t>Instituto de Genética Médica Jacinto de Magalhães - (Proc 3430, Lic 930/18)</t>
  </si>
  <si>
    <t>930/18</t>
  </si>
  <si>
    <t>C-14 (9.25 MBq); H-3 (7.4 MBq); P-32 (55.5 MBq); S-35 (55.5 MBq)</t>
  </si>
  <si>
    <t>Instituto Português de Oncologia de Francisco Gentil - Centro Regional de Oncologia de Lisboa - Centro de Investigação de Patobiologia Molecular - LISBOA - (Proc 118-F, Lic 1305/18)</t>
  </si>
  <si>
    <t>1305/18</t>
  </si>
  <si>
    <t>Instituto Português de Oncologia de Francisco Gentil - Centro Regional de Oncologia do Porto, S.A. - Laboratório de endocrinologia e marcadores tumorais - PORTO - (Proc 607-D, Lic 306/18)</t>
  </si>
  <si>
    <t>306/18</t>
  </si>
  <si>
    <t>IST/ITN - Instituto Superior Técnico -  Unidade de Ciências Químicas e Radiofarmacêuticas - (Proc 1650, Lic 931/18)</t>
  </si>
  <si>
    <t>931/18</t>
  </si>
  <si>
    <t>ITQB - Instituto de Tecnologia Química e Biológica da Universidade Nova de Lisboa - OEIRAS - (Proc 2680, Lic 305/18)</t>
  </si>
  <si>
    <t>305/18</t>
  </si>
  <si>
    <t>P-32 (656.8 MBq), C-14 (74 MBq), S-35 (555 MBq), P-33 (18.5 MBq), H-3 (55.5 MBq)</t>
  </si>
  <si>
    <t>Laboratório de Análises Clínicas Dr. José Manso, Lda. - VIANA DO CASTELO - (Proc 445, Lic 235/18)</t>
  </si>
  <si>
    <t>235/18</t>
  </si>
  <si>
    <t>Laboratório Médico Dr. David Santos Pinto, S.A. - LISBOA - (Proc 907, Lic 99/18)</t>
  </si>
  <si>
    <t>99/18</t>
  </si>
  <si>
    <t>Laboratórios BIAL - Departamento de Investigação e Desenvolvimento - S. Mamede do Coronado - (Proc 1026, Lic 551/18)</t>
  </si>
  <si>
    <t>551/18</t>
  </si>
  <si>
    <t>H-3 (185 MBq), C-14 (740 MBq), I-125 (40 MBq), S-35 (260 MBq)</t>
  </si>
  <si>
    <t>Universidade do Porto - Faculdade de Medicina  - Departamento de Bioquímica - PORTO - (Proc 38-I, Lic 96/18)</t>
  </si>
  <si>
    <t>96/18</t>
  </si>
  <si>
    <t>Hospitais da Universidade de Coimbra - Serviço de Medicina Nuclear - COIMBRA - (Proc 136-B, Lic 2116/18)</t>
  </si>
  <si>
    <t>2116/18</t>
  </si>
  <si>
    <t>Hospital Garcia de Orta, EPE - ALMADA - (Proc 690, Lic 2688/18)</t>
  </si>
  <si>
    <t>2688/18</t>
  </si>
  <si>
    <t>Hospital Particular do Algarve - Portimão - (Proc 1088-A, Lic 2689/18)</t>
  </si>
  <si>
    <t>2689/18</t>
  </si>
  <si>
    <t>Imacentro - Clínica de Imagiologia Médica do Centro, Lda. - Coimbra - (Proc 6527, Lic 2690/18)</t>
  </si>
  <si>
    <t>2690/18</t>
  </si>
  <si>
    <t>Instituto Português de Oncologia de Coimbra - Francisco Gentil, EPE - Serviço de Patologia Clínica - COIMBRA - (Proc 316-E, Lic 1980/18)</t>
  </si>
  <si>
    <t>1980/18</t>
  </si>
  <si>
    <t>F-18 (3500 GBq), Cr-51 (0.4 GBq), Ga-67 (10 GBq), Ga-68 (200 GBq), Tc-99m (30000 GBq), In-111 (20 GBq), I-123 (40 GBq), I-124 (0.7 GBq), I-131 (1000 GBq), Tl-201 (10 GBq), Mo-99 (2000 GBq), P-32 (0.5 GBq), Y-90 (30 GBq), Sm-153 (1 GBq), Er-169 (1 GBq), Lu-177 (250 GBq), Re-186 (1 GBq), Ra-223 (0.4 GBq), Ho-166 (50 GBq), Co-57 (200 MBq), Ge-68 (60 MBq), Ba-133 (10 MBq), Cs-137 (20 MBq), Eu-152 (0.02 MBq), Gd-153 (24 MBq)</t>
  </si>
  <si>
    <t>Tc-99m (5817 GBq); Tl-201 (1.49 GBq); Ga-67 (2.22 GBq); I-131 (111 GBq); I-123 (14.29 GBq); In-111 (3.27 GBq); Cr-51 (0.09 GBq); I-125 (2.22 GBq); F-18 (1916 GBq); Ga-68 (115 GBq); Sr-89 (0.71 GBq); Ra-223 (0.22 GBq); Sm-153 (166 GBq); Y-90 (12 GBq); Lu-177 (35 GBq); P-32 (1.25 GBq)</t>
  </si>
  <si>
    <t>Tc-99m (925 GBq); Tl-201 (3.7 GBq); Ga-67 (18.5 GBq); I-131 (3.7 GBq); In-111 (9.25 GBq); I-123 (9.25 GBq); Ra-223 (0.74 GBq); Sm-153 (25.9 GBq)</t>
  </si>
  <si>
    <t>A entidade acima mencionada solicita aprovação para transferência/importação e transporte dos seguintes radioisótopos sob a forma de fontes radioativas não-seladas:</t>
  </si>
  <si>
    <t>Pedido de aprovação para transferência/importação e transporte de fontes radioativas não-seladas</t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</si>
  <si>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Poderá, se necessário, ser reservada uma das colunas "Isótopo" para designar códigos individuais para cada ordem de encomenda de cada destinatário. Para o efeito, escolher a opção "Ref. Pedido" na lista pendente.</t>
    </r>
  </si>
  <si>
    <r>
      <t xml:space="preserve">NOTA: Eventuais pedidos não autorizados são indicados na folha anexa a </t>
    </r>
    <r>
      <rPr>
        <b/>
        <sz val="10"/>
        <color theme="1"/>
        <rFont val="Calibri"/>
        <family val="2"/>
      </rPr>
      <t>negrito,</t>
    </r>
    <r>
      <rPr>
        <sz val="10"/>
        <color theme="1"/>
        <rFont val="Calibri"/>
        <family val="2"/>
      </rPr>
      <t xml:space="preserve"> com quantidade "0".</t>
    </r>
  </si>
  <si>
    <t>Número ONU</t>
  </si>
  <si>
    <t>Vogal do Conselho Diretivo da APA, IP</t>
  </si>
  <si>
    <t>Esta aprovação/aceitação é válida por 1 mês a partir da data da sua assinatura.</t>
  </si>
  <si>
    <t>Centro Regional de Oncologia de Lisboa, S.A. - Instituto Português de Oncologia de Francisco Gentil - Serviço de Medicina Nuclear - LISBOA - (Proc 118-A, Lic 1184/18)</t>
  </si>
  <si>
    <t>1184/18</t>
  </si>
  <si>
    <t>Departamento de Farmacologia e Terapêutica da Faculdade de Medicina do Porto - PORTO - (Proc 38-H, Lic 1868/18)</t>
  </si>
  <si>
    <t>1868/18</t>
  </si>
  <si>
    <t>Espírito Santo Saúde - Unidades de Saúde e de Apoio à Terceira Idade, S.A - Hospital da Luz - LISBOA - (Proc 3880, Lic 1954/17)</t>
  </si>
  <si>
    <t>1954/17</t>
  </si>
  <si>
    <t>Hospital Escala Braga - BRAGA - (Proc 5307, Lic 2803/18)</t>
  </si>
  <si>
    <t>2803/18</t>
  </si>
  <si>
    <t>Quadrantes, Clínica Médica e Diagnóstico, Sociedade Unipessoal, Lda.  - ALGÉS - (Proc 205-A, LIC-16/20)</t>
  </si>
  <si>
    <t>LIC-16/20</t>
  </si>
  <si>
    <t>Nos termos do artigo 176º do referido diploma, esta declaração procede ainda ao registo do transporte dos materiais radioativos para os respetivos destinatários constantes do pedido, durante o seu prazo de validade, que deverá ser realizado nos termos do regulamento de transporte aplicável. Esta declaração é ainda válida para a transferência do mesmo material radioativo de volta ao fornecedor, em caso de anomalia na entrega ao destinatário indicado, devendo a APA em tal situação ser notificada de imediato.</t>
  </si>
  <si>
    <t>Licença nº</t>
  </si>
  <si>
    <t>Tb-161</t>
  </si>
  <si>
    <t>IST/ITN - Instituto Superior Técnico -  Unidade de Ciências Químicas e Radiofarmacêuticas - (Proc 1650, Lic LIC-12/20)</t>
  </si>
  <si>
    <t>LIC-12/20</t>
  </si>
  <si>
    <t>DAN_IM_34_rev.0</t>
  </si>
  <si>
    <t>1 de 1</t>
  </si>
  <si>
    <t>Instituto Superior Técnico - Laboratório de Proteção e Segurança Radiológica - LISBOA - (Proc. 1083, Lic LIC-73/20)</t>
  </si>
  <si>
    <t>LIC-73/20</t>
  </si>
  <si>
    <t>Diversos</t>
  </si>
  <si>
    <t>Diaton - Centro de Tomografia Computorizada, S.A. - COIMBRA - (Proc 322, Lic LIC-07/21)</t>
  </si>
  <si>
    <t>322</t>
  </si>
  <si>
    <t>VÁLIDA POR 1 ANO</t>
  </si>
  <si>
    <t>1083</t>
  </si>
  <si>
    <t>Tc-99 (100000 mCi), Tl-201 (1120 mCi), Ga-67 (2240 mCi), I-131 (2800 mCi), I-123 (60 mCi), In-111 (60 mCi)</t>
  </si>
  <si>
    <t>Ga-67 (4440 MBq), Tc-99m (1110000 MBq), I-131 (22200 MBq), I-123 (3700 MBq), In-111 (2664 MBq), Tl-201 (1850 MBq), F-18 (372960 MBq), Sm-153 (33300 MBq), Y-90 (48840 MBq), P-32 (6216 MBq), Sr-89 (3000 MBq), Ra-223 (210 MBq), Ga-68 (370000 MBq)</t>
  </si>
  <si>
    <t>Fundação Gulbenkian de Ciência - Instituto Gulbenkian de Ciência - LISBOA - (Proc 1478, Lic 1945/15)</t>
  </si>
  <si>
    <t>P-32 (1000 MBq), P-33 (18.5 MBq), H-3 (962 MBq), C-14 (18.5 MBq), S-35 (500 MBq)</t>
  </si>
  <si>
    <t>USAR ' nos números de processo, senão não faz as contas</t>
  </si>
  <si>
    <t>32/22</t>
  </si>
  <si>
    <t>Tc-99G</t>
  </si>
  <si>
    <t>Ga-67 (8,0 GBq), Tc-99G (17500,0 GBq), I-123 (80,0 GBq), I-131 (88,0 GBq), Tl-201 (0,2 GBq)</t>
  </si>
  <si>
    <t>F-18 (740,0 GBq), Ga-67 (9,5 GBq), Ga-68 (7,4 GBq), Sr-89 (6,0 GBq), Y-90 (381,0 GBq), Tc-99m (2500,0 GBq), In-111 (4,1 GBq), I-123 (28,6 GBq), I-131 (385,0 GBq), Sm-153 (75,0 GBq), Lu-177 (300,0 GBq), Tl-201 (7,0 GBq), Ra-223 (4,5 GBq)</t>
  </si>
  <si>
    <t>Ga-67 (10 GBq), Sr-89 (6 GBq), Y-90 (370 GBq), Tc-99m (1200 GBq), In-111 (16,5 GBq), I-123 (40,0 GBq), I-131 (190,0 GBq), Sm-153 (74,0 GBq), Lu-177 (300,0 GBq), (Tl-201 7,0 GBq), Ra-223 (4500,0 GBq)</t>
  </si>
  <si>
    <t>F-18 (7,000E+2 GBq), Ga-67 (1,0 GBq), Ga-68 (6,000E+1 GBq), Tc-99m (1,265E+4 GBq), In-111 (1,0E+09 GBq), I-123 (2,5E+1 GBq), I-131 (1,85E+2 GBq), Lu-177 (2,22E+2 GBq), Tl-201 (6,0E-01 GBq), Ra-223 (3,0 GBq)</t>
  </si>
  <si>
    <t>138/21</t>
  </si>
  <si>
    <t>F-18 (700 GBq),Ga-67 (5 MBq), Ga-68 (30 MBq), Sr-89 (15,6 GBq), Y-90 (4 GBq),  Tc-99m (12650 GBq), In-111 (2 GBq), I-123 (10 GBq), I-131 (192,4 GBq), Sm-153 (31 GBq), Lu-177 (147 GBq), Ra-223 (0,360 GBq)</t>
  </si>
  <si>
    <t>Tc-99m (1,22E4 GBq), Tl-201 (5,40E1 GBq), Ga-67 (1,10E1 GBq), I-123 (3,21E1 GBq), In-111 (2,19E1 GBq), Sr-89 (2,16 GBq), Y-90 (1,75E1 GBq), Sm-153 (3,78E1 GBq)</t>
  </si>
  <si>
    <t>P-32 (2,5 GBq), Ga-67 (7,4 GBq), Y-90 (20 GBq), Tc-99m (1100 GBq), In-111 (3,7 GBq), I-123 (40 GBq), I-131 (75 GBq), Sm-153 (6 GBq), Lu-177 (200 GBq), Tl-201 (20 GBq), Ho-166 (20 GBq), Ra-223 (2 GBq)</t>
  </si>
  <si>
    <t>P-32 (2 GBq), Cr-51 (3,996 GBq), Ga-67 (19,98 GBq), Sr-89 (2 GBq), Y-90 (15,54 GBq), Tc-99m (1998 GBq), In-111 (9,99 GBq), I-123 (9,99 GBq), I-131 (873,88 GBq), Sm-153 (139,86 GBq), Lu-177 (88,8 GBq), Tl-201 (9,99 GBq), Ra-223 (1 GBq)</t>
  </si>
  <si>
    <t>06/21</t>
  </si>
  <si>
    <t>P-32 (10 GBq), Cr-51 (0,74 GBq), Ga-67 (5,772 GBq), Y-90 (240 GBq), Tc-99m (1341 GBq), In-111 (5,772 GBq), I-123 (35 GBq), I-131 (96 GBq), Ho-166 (180 GBq), Tl-201 (1,924 GBq), Ra-223 (0,08 GBq), Ga-68 (78000 GBq), F-18 (15600000 GBq), Lu-177 (5980000 GBq)</t>
  </si>
  <si>
    <t>29/22</t>
  </si>
  <si>
    <t>F-18 (12698.00 GBq), P-32 (0.74 GBq), Cr-51 (0.60 GBq), Ga-67 (1.85 GBq), Ga-68 (222.00 GBq), Sr-89 (0.44 GBq), Y-90 (156.00 GBq), Tc-99m (5550.00 GBq), In-111 (7.40 GBq), I-123 (20.00 GBq), I-124 (0.37 GBq), I-131 (1800.00 GBq), Sm-153 (18.00 GBq), Lu-177 (1154.00 GBq), Ra-223 (0.62 GBq)</t>
  </si>
  <si>
    <t>74/22</t>
  </si>
  <si>
    <t>C-11 (1095 GBq), N-13 (198 GBq), F-18 (3600 GBq), Cu-61 (1 GBq), Cu-64 (55 GBq), Ga-68 (200 GBq), Zr-89 (6 GBq), Y-90 (1 GBq), Lu-177 (1 GBq), At-211 (1 GBq), Ac-225 (1 GBq)</t>
  </si>
  <si>
    <t>57/21</t>
  </si>
  <si>
    <t>F-18 (1000 GBq), Cr-51 (0,05 GBq), Ga-67 (3 GBq), Ga-68 (78 GBq), Sr-89 (15,6 GBq), Y-90 (210,8 GBq), Tc-99m (12650 GBq), In-111 (0,5 GBq), I-123 (38 GBq), I-131 (54 GBq), Sm-153 (31 GBq), Tl-201 (2 GBq), Ra-223 (3 GBq)</t>
  </si>
  <si>
    <t>Limite anual (NPCR)</t>
  </si>
  <si>
    <t>Mo-99/ Tc-99m</t>
  </si>
  <si>
    <t>Ge-68/ Ga-68</t>
  </si>
  <si>
    <t>Diaton - Centro de Tomografia Computorizada, S.A. - Leiria - (Proc 3154, LIC-156/22)</t>
  </si>
  <si>
    <t>Ga-67 (2,50 GBq), Tc-99m (2000,00 GBq), In-111 (0,45 GBq), I-123 (9,62 GBq), I-131 (22,20 GBq), Tl-201 (1,11 GBq)</t>
  </si>
  <si>
    <t>322-B</t>
  </si>
  <si>
    <t>Diaton - Centro de Tomografia Computorizada, S.A. - Aveiro - (Proc 322-B, LIC-170/22)</t>
  </si>
  <si>
    <t>Ga-67 (832,5 MBq), Tc-99m (2800,00 GBq), In-111 (0,45 GBq), I-123 (9,62 GBq), I-131 (2,22 GBq), Tl-201 (555,00 MBq)</t>
  </si>
  <si>
    <t>Diaton - Centro de Tomografia Computorizada, S.A. - VISEU - (Proc 322-C, LIC-171/22)</t>
  </si>
  <si>
    <t>Tc-99m (2250 GBq), Tl-201 (555,0 MBq), Ga-67 (2,22 GBq), I-131 (22,2 GBq), I-123 (14,8 GBq), In-111 (444,0 MBq)</t>
  </si>
  <si>
    <t>171/22</t>
  </si>
  <si>
    <t xml:space="preserve"> 156/22</t>
  </si>
  <si>
    <t>170/22</t>
  </si>
  <si>
    <t>07/21</t>
  </si>
  <si>
    <t>Revisão 1 de 03/11/2023</t>
  </si>
  <si>
    <t>Unidade Local de Saúde do Algarve, E.P.E.</t>
  </si>
  <si>
    <t>APA00057529</t>
  </si>
  <si>
    <t>LIC-75/24</t>
  </si>
  <si>
    <t>Ga-67 (9,250 GBq),Tc-99m (8750,000 GBq), Mo-99 (5000,000 GBq), In-111 (9,250 GBq), I-123 (18,500 GBq), I-131 (74,000 GBq), Sm-153 (9,250 GBq), Lu-177 (148,000 GBq), Tl-201 (3,700 GBq), Ra-223 (0,300 GBq)</t>
  </si>
  <si>
    <t>3154</t>
  </si>
  <si>
    <t>A Agência Portuguesa do Ambiente declara, para os devidos efeitos, que nos termos dos artigos 44º, 53º e 176º do Decreto-Lei nº 108/2018, de 3 de Dezembro, foi aceite/aprovada a transferência/importação dos materiais radioativos abaixo indicados, para os destinatários constantes do pedido.</t>
  </si>
  <si>
    <t>Ana Cristina Carrola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</si>
</sst>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sz val="9"/>
      <color theme="1"/>
      <name val="Open Sans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sz val="10"/>
      <color theme="0" tint="-0.249977111117893"/>
      <name val="Calibri"/>
      <family val="2"/>
    </font>
    <font>
      <b/>
      <sz val="6"/>
      <color theme="1"/>
      <name val="Calibri"/>
      <family val="2"/>
    </font>
    <font>
      <sz val="6"/>
      <color theme="1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theme="6"/>
      </left>
      <right style="thick">
        <color theme="6"/>
      </right>
      <top style="thick">
        <color theme="6"/>
      </top>
      <bottom style="thick">
        <color theme="6"/>
      </bottom>
      <diagonal/>
    </border>
    <border>
      <left style="thick">
        <color theme="6"/>
      </left>
      <right/>
      <top style="thick">
        <color theme="6"/>
      </top>
      <bottom style="thick">
        <color theme="6"/>
      </bottom>
      <diagonal/>
    </border>
    <border>
      <left/>
      <right/>
      <top style="thick">
        <color theme="6"/>
      </top>
      <bottom style="thick">
        <color theme="6"/>
      </bottom>
      <diagonal/>
    </border>
    <border>
      <left/>
      <right style="thick">
        <color theme="6"/>
      </right>
      <top style="thick">
        <color theme="6"/>
      </top>
      <bottom style="thick">
        <color theme="6"/>
      </bottom>
      <diagonal/>
    </border>
    <border>
      <left style="thick">
        <color theme="6"/>
      </left>
      <right style="hair">
        <color theme="6"/>
      </right>
      <top style="thick">
        <color theme="6"/>
      </top>
      <bottom style="hair">
        <color theme="6"/>
      </bottom>
      <diagonal/>
    </border>
    <border>
      <left style="hair">
        <color theme="6"/>
      </left>
      <right style="hair">
        <color theme="6"/>
      </right>
      <top style="thick">
        <color theme="6"/>
      </top>
      <bottom style="hair">
        <color theme="6"/>
      </bottom>
      <diagonal/>
    </border>
    <border>
      <left style="thick">
        <color theme="6"/>
      </left>
      <right style="hair">
        <color theme="6"/>
      </right>
      <top style="hair">
        <color theme="6"/>
      </top>
      <bottom style="hair">
        <color theme="6"/>
      </bottom>
      <diagonal/>
    </border>
    <border>
      <left style="hair">
        <color theme="6"/>
      </left>
      <right style="hair">
        <color theme="6"/>
      </right>
      <top style="hair">
        <color theme="6"/>
      </top>
      <bottom style="hair">
        <color theme="6"/>
      </bottom>
      <diagonal/>
    </border>
    <border>
      <left style="thick">
        <color theme="6"/>
      </left>
      <right style="hair">
        <color theme="6"/>
      </right>
      <top style="hair">
        <color theme="6"/>
      </top>
      <bottom style="thick">
        <color theme="6"/>
      </bottom>
      <diagonal/>
    </border>
    <border>
      <left style="hair">
        <color theme="6"/>
      </left>
      <right style="hair">
        <color theme="6"/>
      </right>
      <top style="hair">
        <color theme="6"/>
      </top>
      <bottom style="thick">
        <color theme="6"/>
      </bottom>
      <diagonal/>
    </border>
    <border>
      <left style="thick">
        <color theme="6"/>
      </left>
      <right/>
      <top style="thick">
        <color theme="6"/>
      </top>
      <bottom style="thin">
        <color auto="1"/>
      </bottom>
      <diagonal/>
    </border>
    <border>
      <left/>
      <right style="thick">
        <color theme="6"/>
      </right>
      <top style="thick">
        <color theme="6"/>
      </top>
      <bottom style="thin">
        <color auto="1"/>
      </bottom>
      <diagonal/>
    </border>
    <border>
      <left/>
      <right/>
      <top style="thick">
        <color theme="6"/>
      </top>
      <bottom style="thin">
        <color auto="1"/>
      </bottom>
      <diagonal/>
    </border>
    <border>
      <left/>
      <right/>
      <top style="thick">
        <color theme="6"/>
      </top>
      <bottom/>
      <diagonal/>
    </border>
    <border>
      <left/>
      <right style="thick">
        <color theme="6"/>
      </right>
      <top style="thick">
        <color theme="6"/>
      </top>
      <bottom/>
      <diagonal/>
    </border>
    <border>
      <left/>
      <right style="thick">
        <color theme="6"/>
      </right>
      <top/>
      <bottom/>
      <diagonal/>
    </border>
    <border>
      <left style="thick">
        <color theme="6"/>
      </left>
      <right/>
      <top style="thin">
        <color auto="1"/>
      </top>
      <bottom style="thick">
        <color theme="6"/>
      </bottom>
      <diagonal/>
    </border>
    <border>
      <left/>
      <right/>
      <top style="thin">
        <color auto="1"/>
      </top>
      <bottom style="thick">
        <color theme="6"/>
      </bottom>
      <diagonal/>
    </border>
    <border>
      <left/>
      <right style="thick">
        <color theme="6"/>
      </right>
      <top style="thin">
        <color auto="1"/>
      </top>
      <bottom style="thick">
        <color theme="6"/>
      </bottom>
      <diagonal/>
    </border>
    <border>
      <left style="thick">
        <color theme="6"/>
      </left>
      <right style="hair">
        <color theme="6"/>
      </right>
      <top style="thick">
        <color theme="6"/>
      </top>
      <bottom style="thick">
        <color theme="6"/>
      </bottom>
      <diagonal/>
    </border>
    <border>
      <left style="thick">
        <color theme="6"/>
      </left>
      <right style="thick">
        <color theme="6"/>
      </right>
      <top/>
      <bottom style="hair">
        <color theme="6"/>
      </bottom>
      <diagonal/>
    </border>
    <border>
      <left style="thin">
        <color auto="1"/>
      </left>
      <right/>
      <top/>
      <bottom/>
      <diagonal/>
    </border>
    <border>
      <left style="hair">
        <color theme="6"/>
      </left>
      <right/>
      <top style="thick">
        <color theme="6"/>
      </top>
      <bottom style="hair">
        <color theme="6"/>
      </bottom>
      <diagonal/>
    </border>
    <border>
      <left style="hair">
        <color theme="6"/>
      </left>
      <right/>
      <top style="hair">
        <color theme="6"/>
      </top>
      <bottom style="hair">
        <color theme="6"/>
      </bottom>
      <diagonal/>
    </border>
    <border>
      <left style="hair">
        <color theme="6"/>
      </left>
      <right/>
      <top style="hair">
        <color theme="6"/>
      </top>
      <bottom style="thick">
        <color theme="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theme="6"/>
      </left>
      <right/>
      <top/>
      <bottom/>
      <diagonal/>
    </border>
    <border>
      <left style="thick">
        <color rgb="FF8CB44C"/>
      </left>
      <right style="thick">
        <color rgb="FF8CB44C"/>
      </right>
      <top/>
      <bottom/>
      <diagonal/>
    </border>
    <border>
      <left style="thick">
        <color rgb="FF8CB44C"/>
      </left>
      <right style="thick">
        <color rgb="FF8CB44C"/>
      </right>
      <top style="thick">
        <color theme="6"/>
      </top>
      <bottom/>
      <diagonal/>
    </border>
    <border>
      <left style="thick">
        <color rgb="FF8CB44C"/>
      </left>
      <right style="thick">
        <color rgb="FF8CB44C"/>
      </right>
      <top/>
      <bottom style="thick">
        <color theme="6"/>
      </bottom>
      <diagonal/>
    </border>
    <border>
      <left style="thick">
        <color rgb="FF8CB44C"/>
      </left>
      <right style="thick">
        <color rgb="FF8CB44C"/>
      </right>
      <top style="thick">
        <color rgb="FF8CB44C"/>
      </top>
      <bottom style="thick">
        <color rgb="FF8CB44C"/>
      </bottom>
      <diagonal/>
    </border>
    <border>
      <left style="thick">
        <color rgb="FF8CB44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theme="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theme="6"/>
      </right>
      <top style="thin">
        <color indexed="64"/>
      </top>
      <bottom/>
      <diagonal/>
    </border>
    <border>
      <left style="thick">
        <color theme="6"/>
      </left>
      <right/>
      <top style="medium">
        <color auto="1"/>
      </top>
      <bottom style="medium">
        <color auto="1"/>
      </bottom>
      <diagonal/>
    </border>
    <border>
      <left style="thick">
        <color theme="6"/>
      </left>
      <right style="thick">
        <color theme="6"/>
      </right>
      <top/>
      <bottom style="thick">
        <color theme="6"/>
      </bottom>
      <diagonal/>
    </border>
  </borders>
  <cellStyleXfs count="21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7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4">
    <xf numFmtId="0" fontId="0" fillId="0" borderId="0" xfId="0"/>
    <xf numFmtId="0" fontId="8" fillId="0" borderId="8" xfId="38" applyFont="1" applyBorder="1"/>
    <xf numFmtId="0" fontId="9" fillId="0" borderId="8" xfId="38" applyFont="1" applyBorder="1"/>
    <xf numFmtId="11" fontId="0" fillId="0" borderId="0" xfId="0" applyNumberFormat="1"/>
    <xf numFmtId="0" fontId="0" fillId="3" borderId="0" xfId="0" applyFill="1"/>
    <xf numFmtId="0" fontId="3" fillId="3" borderId="0" xfId="0" applyFont="1" applyFill="1"/>
    <xf numFmtId="0" fontId="8" fillId="3" borderId="8" xfId="38" applyFont="1" applyFill="1" applyBorder="1"/>
    <xf numFmtId="11" fontId="3" fillId="0" borderId="0" xfId="0" applyNumberFormat="1" applyFont="1"/>
    <xf numFmtId="11" fontId="9" fillId="0" borderId="13" xfId="38" applyNumberFormat="1" applyFont="1" applyBorder="1"/>
    <xf numFmtId="11" fontId="9" fillId="0" borderId="0" xfId="38" applyNumberFormat="1" applyFont="1"/>
    <xf numFmtId="11" fontId="9" fillId="0" borderId="12" xfId="38" applyNumberFormat="1" applyFont="1" applyBorder="1"/>
    <xf numFmtId="0" fontId="3" fillId="0" borderId="0" xfId="0" applyFont="1"/>
    <xf numFmtId="0" fontId="10" fillId="0" borderId="0" xfId="0" applyFont="1"/>
    <xf numFmtId="11" fontId="10" fillId="0" borderId="0" xfId="0" applyNumberFormat="1" applyFont="1"/>
    <xf numFmtId="0" fontId="10" fillId="0" borderId="0" xfId="0" applyFont="1" applyProtection="1">
      <protection hidden="1"/>
    </xf>
    <xf numFmtId="0" fontId="11" fillId="0" borderId="0" xfId="0" applyFont="1"/>
    <xf numFmtId="0" fontId="10" fillId="0" borderId="49" xfId="0" applyFont="1" applyBorder="1" applyProtection="1">
      <protection hidden="1"/>
    </xf>
    <xf numFmtId="0" fontId="10" fillId="0" borderId="50" xfId="0" applyFont="1" applyBorder="1" applyProtection="1">
      <protection hidden="1"/>
    </xf>
    <xf numFmtId="0" fontId="10" fillId="0" borderId="51" xfId="0" applyFont="1" applyBorder="1" applyProtection="1">
      <protection hidden="1"/>
    </xf>
    <xf numFmtId="0" fontId="8" fillId="0" borderId="0" xfId="38" applyFont="1"/>
    <xf numFmtId="11" fontId="0" fillId="0" borderId="13" xfId="0" applyNumberFormat="1" applyBorder="1"/>
    <xf numFmtId="11" fontId="0" fillId="0" borderId="0" xfId="0" applyNumberFormat="1" applyAlignment="1">
      <alignment horizontal="center"/>
    </xf>
    <xf numFmtId="0" fontId="0" fillId="0" borderId="8" xfId="0" applyBorder="1"/>
    <xf numFmtId="11" fontId="0" fillId="0" borderId="12" xfId="0" applyNumberFormat="1" applyBorder="1"/>
    <xf numFmtId="0" fontId="8" fillId="0" borderId="8" xfId="38" quotePrefix="1" applyFont="1" applyBorder="1"/>
    <xf numFmtId="11" fontId="3" fillId="3" borderId="0" xfId="0" applyNumberFormat="1" applyFont="1" applyFill="1" applyAlignment="1">
      <alignment horizontal="center"/>
    </xf>
    <xf numFmtId="11" fontId="3" fillId="3" borderId="0" xfId="0" applyNumberFormat="1" applyFont="1" applyFill="1"/>
    <xf numFmtId="11" fontId="0" fillId="3" borderId="0" xfId="0" applyNumberFormat="1" applyFill="1"/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0" borderId="2" xfId="0" applyFont="1" applyBorder="1"/>
    <xf numFmtId="0" fontId="16" fillId="0" borderId="0" xfId="0" applyFont="1"/>
    <xf numFmtId="0" fontId="16" fillId="0" borderId="1" xfId="0" applyFont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11" fontId="13" fillId="0" borderId="0" xfId="0" applyNumberFormat="1" applyFont="1"/>
    <xf numFmtId="0" fontId="13" fillId="0" borderId="45" xfId="0" applyFont="1" applyBorder="1"/>
    <xf numFmtId="0" fontId="13" fillId="0" borderId="0" xfId="0" applyFont="1" applyAlignment="1">
      <alignment horizontal="center"/>
    </xf>
    <xf numFmtId="0" fontId="13" fillId="0" borderId="2" xfId="0" applyFont="1" applyBorder="1"/>
    <xf numFmtId="0" fontId="13" fillId="0" borderId="1" xfId="0" applyFont="1" applyBorder="1"/>
    <xf numFmtId="49" fontId="13" fillId="2" borderId="20" xfId="0" applyNumberFormat="1" applyFont="1" applyFill="1" applyBorder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39" xfId="0" applyFont="1" applyFill="1" applyBorder="1" applyAlignment="1">
      <alignment horizontal="center"/>
    </xf>
    <xf numFmtId="0" fontId="18" fillId="0" borderId="56" xfId="0" applyFont="1" applyBorder="1" applyAlignment="1" applyProtection="1">
      <alignment horizontal="center"/>
      <protection locked="0" hidden="1"/>
    </xf>
    <xf numFmtId="11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13" fillId="0" borderId="24" xfId="0" applyFont="1" applyBorder="1" applyAlignment="1" applyProtection="1">
      <alignment horizontal="left"/>
      <protection locked="0"/>
    </xf>
    <xf numFmtId="49" fontId="13" fillId="2" borderId="0" xfId="0" applyNumberFormat="1" applyFont="1" applyFill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13" fillId="0" borderId="52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37" xfId="0" applyFont="1" applyBorder="1" applyAlignment="1" applyProtection="1">
      <alignment horizontal="center"/>
      <protection locked="0"/>
    </xf>
    <xf numFmtId="49" fontId="13" fillId="2" borderId="11" xfId="0" applyNumberFormat="1" applyFont="1" applyFill="1" applyBorder="1" applyAlignment="1" applyProtection="1">
      <alignment horizontal="center"/>
      <protection hidden="1"/>
    </xf>
    <xf numFmtId="49" fontId="13" fillId="0" borderId="0" xfId="0" applyNumberFormat="1" applyFont="1" applyAlignment="1" applyProtection="1">
      <alignment horizontal="center"/>
      <protection hidden="1"/>
    </xf>
    <xf numFmtId="1" fontId="13" fillId="0" borderId="0" xfId="0" applyNumberFormat="1" applyFont="1" applyAlignment="1" applyProtection="1">
      <alignment horizontal="center"/>
      <protection hidden="1"/>
    </xf>
    <xf numFmtId="11" fontId="13" fillId="2" borderId="14" xfId="0" applyNumberFormat="1" applyFont="1" applyFill="1" applyBorder="1" applyAlignment="1" applyProtection="1">
      <alignment horizontal="center"/>
      <protection hidden="1"/>
    </xf>
    <xf numFmtId="11" fontId="13" fillId="2" borderId="15" xfId="0" applyNumberFormat="1" applyFont="1" applyFill="1" applyBorder="1" applyAlignment="1" applyProtection="1">
      <alignment horizontal="center"/>
      <protection hidden="1"/>
    </xf>
    <xf numFmtId="11" fontId="13" fillId="2" borderId="16" xfId="0" applyNumberFormat="1" applyFont="1" applyFill="1" applyBorder="1" applyAlignment="1" applyProtection="1">
      <alignment horizontal="center"/>
      <protection hidden="1"/>
    </xf>
    <xf numFmtId="11" fontId="13" fillId="2" borderId="17" xfId="0" applyNumberFormat="1" applyFont="1" applyFill="1" applyBorder="1" applyAlignment="1" applyProtection="1">
      <alignment horizontal="center"/>
      <protection hidden="1"/>
    </xf>
    <xf numFmtId="11" fontId="13" fillId="2" borderId="0" xfId="0" applyNumberFormat="1" applyFont="1" applyFill="1" applyAlignment="1" applyProtection="1">
      <alignment horizontal="center"/>
      <protection hidden="1"/>
    </xf>
    <xf numFmtId="11" fontId="13" fillId="2" borderId="9" xfId="0" applyNumberFormat="1" applyFont="1" applyFill="1" applyBorder="1" applyAlignment="1" applyProtection="1">
      <alignment horizontal="center"/>
      <protection hidden="1"/>
    </xf>
    <xf numFmtId="0" fontId="13" fillId="2" borderId="57" xfId="0" applyFont="1" applyFill="1" applyBorder="1" applyAlignment="1">
      <alignment horizontal="center"/>
    </xf>
    <xf numFmtId="11" fontId="13" fillId="2" borderId="18" xfId="0" applyNumberFormat="1" applyFont="1" applyFill="1" applyBorder="1" applyAlignment="1" applyProtection="1">
      <alignment horizontal="center"/>
      <protection hidden="1"/>
    </xf>
    <xf numFmtId="11" fontId="13" fillId="2" borderId="19" xfId="0" applyNumberFormat="1" applyFont="1" applyFill="1" applyBorder="1" applyAlignment="1" applyProtection="1">
      <alignment horizontal="center"/>
      <protection hidden="1"/>
    </xf>
    <xf numFmtId="11" fontId="13" fillId="2" borderId="22" xfId="0" applyNumberFormat="1" applyFont="1" applyFill="1" applyBorder="1" applyAlignment="1" applyProtection="1">
      <alignment horizontal="center"/>
      <protection hidden="1"/>
    </xf>
    <xf numFmtId="49" fontId="19" fillId="4" borderId="6" xfId="0" applyNumberFormat="1" applyFont="1" applyFill="1" applyBorder="1" applyProtection="1">
      <protection hidden="1"/>
    </xf>
    <xf numFmtId="49" fontId="19" fillId="4" borderId="23" xfId="0" applyNumberFormat="1" applyFont="1" applyFill="1" applyBorder="1" applyProtection="1">
      <protection hidden="1"/>
    </xf>
    <xf numFmtId="14" fontId="19" fillId="4" borderId="23" xfId="0" applyNumberFormat="1" applyFont="1" applyFill="1" applyBorder="1" applyProtection="1">
      <protection hidden="1"/>
    </xf>
    <xf numFmtId="0" fontId="19" fillId="4" borderId="23" xfId="0" applyFont="1" applyFill="1" applyBorder="1" applyProtection="1">
      <protection hidden="1"/>
    </xf>
    <xf numFmtId="49" fontId="19" fillId="4" borderId="7" xfId="0" applyNumberFormat="1" applyFont="1" applyFill="1" applyBorder="1" applyProtection="1">
      <protection hidden="1"/>
    </xf>
    <xf numFmtId="0" fontId="13" fillId="0" borderId="24" xfId="0" applyFont="1" applyBorder="1" applyAlignment="1" applyProtection="1">
      <alignment horizont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49" fontId="13" fillId="0" borderId="0" xfId="0" applyNumberFormat="1" applyFont="1" applyProtection="1">
      <protection locked="0"/>
    </xf>
    <xf numFmtId="49" fontId="13" fillId="0" borderId="0" xfId="0" applyNumberFormat="1" applyFont="1"/>
    <xf numFmtId="0" fontId="13" fillId="0" borderId="53" xfId="0" applyFont="1" applyBorder="1" applyAlignment="1" applyProtection="1">
      <alignment horizontal="center"/>
      <protection locked="0"/>
    </xf>
    <xf numFmtId="0" fontId="13" fillId="0" borderId="44" xfId="0" applyFont="1" applyBorder="1" applyProtection="1">
      <protection locked="0" hidden="1"/>
    </xf>
    <xf numFmtId="0" fontId="13" fillId="2" borderId="0" xfId="0" applyFont="1" applyFill="1" applyAlignment="1" applyProtection="1">
      <alignment horizontal="center"/>
      <protection hidden="1"/>
    </xf>
    <xf numFmtId="0" fontId="13" fillId="2" borderId="39" xfId="0" applyFont="1" applyFill="1" applyBorder="1" applyAlignment="1" applyProtection="1">
      <alignment horizontal="center"/>
      <protection hidden="1"/>
    </xf>
    <xf numFmtId="11" fontId="13" fillId="0" borderId="28" xfId="0" applyNumberFormat="1" applyFont="1" applyBorder="1" applyAlignment="1" applyProtection="1">
      <alignment horizontal="center"/>
      <protection locked="0"/>
    </xf>
    <xf numFmtId="11" fontId="13" fillId="0" borderId="29" xfId="0" applyNumberFormat="1" applyFont="1" applyBorder="1" applyAlignment="1" applyProtection="1">
      <alignment horizontal="center"/>
      <protection locked="0"/>
    </xf>
    <xf numFmtId="11" fontId="13" fillId="0" borderId="46" xfId="0" applyNumberFormat="1" applyFont="1" applyBorder="1" applyAlignment="1" applyProtection="1">
      <alignment horizontal="center"/>
      <protection locked="0"/>
    </xf>
    <xf numFmtId="0" fontId="13" fillId="0" borderId="54" xfId="0" applyFont="1" applyBorder="1" applyAlignment="1" applyProtection="1">
      <alignment horizontal="left" shrinkToFit="1"/>
      <protection locked="0"/>
    </xf>
    <xf numFmtId="11" fontId="13" fillId="0" borderId="30" xfId="0" applyNumberFormat="1" applyFont="1" applyBorder="1" applyAlignment="1" applyProtection="1">
      <alignment horizontal="center"/>
      <protection locked="0"/>
    </xf>
    <xf numFmtId="11" fontId="13" fillId="0" borderId="31" xfId="0" applyNumberFormat="1" applyFont="1" applyBorder="1" applyAlignment="1" applyProtection="1">
      <alignment horizontal="center"/>
      <protection locked="0"/>
    </xf>
    <xf numFmtId="11" fontId="13" fillId="0" borderId="47" xfId="0" applyNumberFormat="1" applyFont="1" applyBorder="1" applyAlignment="1" applyProtection="1">
      <alignment horizontal="center"/>
      <protection locked="0"/>
    </xf>
    <xf numFmtId="0" fontId="13" fillId="0" borderId="53" xfId="0" applyFont="1" applyBorder="1" applyAlignment="1" applyProtection="1">
      <alignment horizontal="left" shrinkToFit="1"/>
      <protection locked="0"/>
    </xf>
    <xf numFmtId="11" fontId="13" fillId="0" borderId="32" xfId="0" applyNumberFormat="1" applyFont="1" applyBorder="1" applyAlignment="1" applyProtection="1">
      <alignment horizontal="center"/>
      <protection locked="0"/>
    </xf>
    <xf numFmtId="11" fontId="13" fillId="0" borderId="33" xfId="0" applyNumberFormat="1" applyFont="1" applyBorder="1" applyAlignment="1" applyProtection="1">
      <alignment horizontal="center"/>
      <protection locked="0"/>
    </xf>
    <xf numFmtId="11" fontId="13" fillId="0" borderId="48" xfId="0" applyNumberFormat="1" applyFont="1" applyBorder="1" applyAlignment="1" applyProtection="1">
      <alignment horizontal="center"/>
      <protection locked="0"/>
    </xf>
    <xf numFmtId="11" fontId="13" fillId="0" borderId="55" xfId="0" applyNumberFormat="1" applyFont="1" applyBorder="1" applyAlignment="1" applyProtection="1">
      <alignment horizontal="left" shrinkToFit="1"/>
      <protection locked="0"/>
    </xf>
    <xf numFmtId="11" fontId="18" fillId="2" borderId="0" xfId="0" applyNumberFormat="1" applyFont="1" applyFill="1"/>
    <xf numFmtId="11" fontId="18" fillId="0" borderId="0" xfId="0" applyNumberFormat="1" applyFont="1"/>
    <xf numFmtId="0" fontId="13" fillId="0" borderId="3" xfId="0" applyFont="1" applyBorder="1"/>
    <xf numFmtId="0" fontId="13" fillId="0" borderId="58" xfId="0" applyFont="1" applyBorder="1"/>
    <xf numFmtId="0" fontId="13" fillId="0" borderId="4" xfId="0" applyFont="1" applyBorder="1" applyAlignment="1">
      <alignment horizontal="right"/>
    </xf>
    <xf numFmtId="0" fontId="13" fillId="0" borderId="5" xfId="0" applyFont="1" applyBorder="1"/>
    <xf numFmtId="0" fontId="13" fillId="0" borderId="59" xfId="0" applyFont="1" applyBorder="1"/>
    <xf numFmtId="49" fontId="13" fillId="0" borderId="0" xfId="0" applyNumberFormat="1" applyFont="1" applyAlignment="1">
      <alignment horizontal="right"/>
    </xf>
    <xf numFmtId="0" fontId="0" fillId="0" borderId="1" xfId="0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/>
    </xf>
    <xf numFmtId="14" fontId="16" fillId="0" borderId="0" xfId="0" applyNumberFormat="1" applyFont="1" applyAlignment="1">
      <alignment horizontal="center" vertical="top"/>
    </xf>
    <xf numFmtId="0" fontId="13" fillId="0" borderId="0" xfId="0" applyFont="1" applyAlignment="1">
      <alignment vertical="top" wrapText="1"/>
    </xf>
    <xf numFmtId="0" fontId="12" fillId="0" borderId="0" xfId="0" applyFont="1"/>
    <xf numFmtId="14" fontId="13" fillId="0" borderId="60" xfId="0" applyNumberFormat="1" applyFont="1" applyBorder="1" applyAlignment="1" applyProtection="1">
      <alignment horizontal="center"/>
      <protection locked="0"/>
    </xf>
    <xf numFmtId="14" fontId="13" fillId="0" borderId="61" xfId="0" applyNumberFormat="1" applyFont="1" applyBorder="1" applyAlignment="1" applyProtection="1">
      <alignment horizontal="center"/>
      <protection locked="0"/>
    </xf>
    <xf numFmtId="14" fontId="13" fillId="0" borderId="62" xfId="0" applyNumberFormat="1" applyFont="1" applyBorder="1" applyAlignment="1" applyProtection="1">
      <alignment horizontal="right"/>
      <protection locked="0"/>
    </xf>
    <xf numFmtId="0" fontId="20" fillId="0" borderId="45" xfId="0" applyFont="1" applyBorder="1" applyAlignment="1">
      <alignment horizontal="center"/>
    </xf>
    <xf numFmtId="0" fontId="20" fillId="0" borderId="0" xfId="0" applyFont="1" applyAlignment="1">
      <alignment horizontal="center"/>
    </xf>
    <xf numFmtId="11" fontId="21" fillId="0" borderId="45" xfId="0" applyNumberFormat="1" applyFont="1" applyBorder="1" applyAlignment="1">
      <alignment horizontal="center"/>
    </xf>
    <xf numFmtId="11" fontId="21" fillId="0" borderId="0" xfId="0" applyNumberFormat="1" applyFont="1" applyAlignment="1">
      <alignment horizontal="center"/>
    </xf>
    <xf numFmtId="14" fontId="13" fillId="0" borderId="64" xfId="0" applyNumberFormat="1" applyFont="1" applyBorder="1" applyAlignment="1" applyProtection="1">
      <alignment horizontal="center"/>
      <protection locked="0"/>
    </xf>
    <xf numFmtId="49" fontId="8" fillId="0" borderId="8" xfId="38" applyNumberFormat="1" applyFont="1" applyBorder="1"/>
    <xf numFmtId="11" fontId="1" fillId="0" borderId="0" xfId="0" applyNumberFormat="1" applyFont="1"/>
    <xf numFmtId="0" fontId="18" fillId="0" borderId="43" xfId="0" applyFont="1" applyBorder="1" applyAlignment="1" applyProtection="1">
      <alignment horizontal="center" wrapText="1"/>
      <protection locked="0" hidden="1"/>
    </xf>
    <xf numFmtId="14" fontId="13" fillId="0" borderId="24" xfId="0" applyNumberFormat="1" applyFont="1" applyBorder="1" applyAlignment="1" applyProtection="1">
      <alignment horizontal="center" wrapText="1"/>
      <protection locked="0"/>
    </xf>
    <xf numFmtId="0" fontId="0" fillId="0" borderId="8" xfId="0" quotePrefix="1" applyBorder="1"/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49" fontId="18" fillId="0" borderId="34" xfId="0" applyNumberFormat="1" applyFont="1" applyBorder="1" applyAlignment="1" applyProtection="1">
      <alignment horizontal="left" vertical="center"/>
      <protection locked="0"/>
    </xf>
    <xf numFmtId="49" fontId="18" fillId="0" borderId="35" xfId="0" applyNumberFormat="1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right"/>
    </xf>
    <xf numFmtId="49" fontId="18" fillId="0" borderId="36" xfId="0" applyNumberFormat="1" applyFont="1" applyBorder="1" applyAlignment="1" applyProtection="1">
      <alignment horizontal="left" vertical="center"/>
      <protection locked="0"/>
    </xf>
    <xf numFmtId="49" fontId="13" fillId="2" borderId="63" xfId="0" applyNumberFormat="1" applyFont="1" applyFill="1" applyBorder="1" applyAlignment="1">
      <alignment horizontal="right"/>
    </xf>
    <xf numFmtId="49" fontId="13" fillId="2" borderId="11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49" fontId="18" fillId="0" borderId="40" xfId="0" applyNumberFormat="1" applyFont="1" applyBorder="1" applyAlignment="1" applyProtection="1">
      <alignment horizontal="left" vertical="center"/>
      <protection locked="0"/>
    </xf>
    <xf numFmtId="49" fontId="18" fillId="0" borderId="41" xfId="0" applyNumberFormat="1" applyFont="1" applyBorder="1" applyAlignment="1" applyProtection="1">
      <alignment horizontal="left" vertical="center"/>
      <protection locked="0"/>
    </xf>
    <xf numFmtId="49" fontId="18" fillId="0" borderId="42" xfId="0" applyNumberFormat="1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left" vertical="center"/>
      <protection locked="0"/>
    </xf>
    <xf numFmtId="49" fontId="18" fillId="0" borderId="26" xfId="0" applyNumberFormat="1" applyFont="1" applyBorder="1" applyAlignment="1" applyProtection="1">
      <alignment horizontal="left" vertical="center"/>
      <protection locked="0"/>
    </xf>
    <xf numFmtId="49" fontId="18" fillId="0" borderId="37" xfId="0" applyNumberFormat="1" applyFont="1" applyBorder="1" applyAlignment="1" applyProtection="1">
      <alignment horizontal="left" vertical="center"/>
      <protection locked="0"/>
    </xf>
    <xf numFmtId="49" fontId="18" fillId="0" borderId="38" xfId="0" applyNumberFormat="1" applyFont="1" applyBorder="1" applyAlignment="1" applyProtection="1">
      <alignment horizontal="left" vertical="center"/>
      <protection locked="0"/>
    </xf>
    <xf numFmtId="11" fontId="18" fillId="0" borderId="0" xfId="0" applyNumberFormat="1" applyFont="1" applyAlignment="1">
      <alignment horizontal="center"/>
    </xf>
    <xf numFmtId="14" fontId="13" fillId="0" borderId="25" xfId="0" applyNumberFormat="1" applyFont="1" applyBorder="1" applyAlignment="1" applyProtection="1">
      <alignment horizontal="center"/>
      <protection locked="0"/>
    </xf>
    <xf numFmtId="14" fontId="13" fillId="0" borderId="26" xfId="0" applyNumberFormat="1" applyFont="1" applyBorder="1" applyAlignment="1" applyProtection="1">
      <alignment horizontal="center"/>
      <protection locked="0"/>
    </xf>
    <xf numFmtId="14" fontId="13" fillId="0" borderId="27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0" xfId="0" applyFont="1" applyAlignment="1">
      <alignment horizontal="justify" wrapText="1"/>
    </xf>
    <xf numFmtId="49" fontId="17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14" fontId="13" fillId="0" borderId="0" xfId="0" applyNumberFormat="1" applyFont="1" applyAlignment="1">
      <alignment horizontal="left"/>
    </xf>
    <xf numFmtId="49" fontId="15" fillId="0" borderId="10" xfId="0" applyNumberFormat="1" applyFont="1" applyBorder="1" applyAlignment="1">
      <alignment horizontal="center"/>
    </xf>
    <xf numFmtId="49" fontId="15" fillId="0" borderId="21" xfId="0" applyNumberFormat="1" applyFont="1" applyBorder="1" applyAlignment="1">
      <alignment horizontal="center"/>
    </xf>
  </cellXfs>
  <cellStyles count="219">
    <cellStyle name="Hiperligação" xfId="1" builtinId="8" hidden="1"/>
    <cellStyle name="Hiperligação" xfId="3" builtinId="8" hidden="1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" xfId="49" builtinId="8" hidden="1"/>
    <cellStyle name="Hiperligação" xfId="51" builtinId="8" hidden="1"/>
    <cellStyle name="Hiperligação" xfId="53" builtinId="8" hidden="1"/>
    <cellStyle name="Hiperligação" xfId="55" builtinId="8" hidden="1"/>
    <cellStyle name="Hiperligação" xfId="57" builtinId="8" hidden="1"/>
    <cellStyle name="Hiperligação" xfId="59" builtinId="8" hidden="1"/>
    <cellStyle name="Hiperligação" xfId="61" builtinId="8" hidden="1"/>
    <cellStyle name="Hiperligação" xfId="63" builtinId="8" hidden="1"/>
    <cellStyle name="Hiperligação" xfId="65" builtinId="8" hidden="1"/>
    <cellStyle name="Hiperligação" xfId="67" builtinId="8" hidden="1"/>
    <cellStyle name="Hiperligação" xfId="69" builtinId="8" hidden="1"/>
    <cellStyle name="Hiperligação" xfId="71" builtinId="8" hidden="1"/>
    <cellStyle name="Hiperligação" xfId="73" builtinId="8" hidden="1"/>
    <cellStyle name="Hiperligação" xfId="75" builtinId="8" hidden="1"/>
    <cellStyle name="Hiperligação" xfId="77" builtinId="8" hidden="1"/>
    <cellStyle name="Hiperligação" xfId="79" builtinId="8" hidden="1"/>
    <cellStyle name="Hiperligação" xfId="81" builtinId="8" hidden="1"/>
    <cellStyle name="Hiperligação" xfId="83" builtinId="8" hidden="1"/>
    <cellStyle name="Hiperligação" xfId="85" builtinId="8" hidden="1"/>
    <cellStyle name="Hiperligação" xfId="87" builtinId="8" hidden="1"/>
    <cellStyle name="Hiperligação" xfId="89" builtinId="8" hidden="1"/>
    <cellStyle name="Hiperligação" xfId="91" builtinId="8" hidden="1"/>
    <cellStyle name="Hiperligação" xfId="93" builtinId="8" hidden="1"/>
    <cellStyle name="Hiperligação" xfId="95" builtinId="8" hidden="1"/>
    <cellStyle name="Hiperligação" xfId="97" builtinId="8" hidden="1"/>
    <cellStyle name="Hiperligação" xfId="99" builtinId="8" hidden="1"/>
    <cellStyle name="Hiperligação" xfId="101" builtinId="8" hidden="1"/>
    <cellStyle name="Hiperligação" xfId="103" builtinId="8" hidden="1"/>
    <cellStyle name="Hiperligação" xfId="105" builtinId="8" hidden="1"/>
    <cellStyle name="Hiperligação" xfId="107" builtinId="8" hidden="1"/>
    <cellStyle name="Hiperligação" xfId="109" builtinId="8" hidden="1"/>
    <cellStyle name="Hiperligação" xfId="111" builtinId="8" hidden="1"/>
    <cellStyle name="Hiperligação" xfId="113" builtinId="8" hidden="1"/>
    <cellStyle name="Hiperligação" xfId="115" builtinId="8" hidden="1"/>
    <cellStyle name="Hiperligação" xfId="117" builtinId="8" hidden="1"/>
    <cellStyle name="Hiperligação" xfId="119" builtinId="8" hidden="1"/>
    <cellStyle name="Hiperligação" xfId="121" builtinId="8" hidden="1"/>
    <cellStyle name="Hiperligação" xfId="123" builtinId="8" hidden="1"/>
    <cellStyle name="Hiperligação" xfId="125" builtinId="8" hidden="1"/>
    <cellStyle name="Hiperligação" xfId="127" builtinId="8" hidden="1"/>
    <cellStyle name="Hiperligação" xfId="129" builtinId="8" hidden="1"/>
    <cellStyle name="Hiperligação" xfId="131" builtinId="8" hidden="1"/>
    <cellStyle name="Hiperligação" xfId="133" builtinId="8" hidden="1"/>
    <cellStyle name="Hiperligação" xfId="135" builtinId="8" hidden="1"/>
    <cellStyle name="Hiperligação" xfId="137" builtinId="8" hidden="1"/>
    <cellStyle name="Hiperligação" xfId="139" builtinId="8" hidden="1"/>
    <cellStyle name="Hiperligação" xfId="141" builtinId="8" hidden="1"/>
    <cellStyle name="Hiperligação" xfId="143" builtinId="8" hidden="1"/>
    <cellStyle name="Hiperligação" xfId="145" builtinId="8" hidden="1"/>
    <cellStyle name="Hiperligação" xfId="147" builtinId="8" hidden="1"/>
    <cellStyle name="Hiperligação" xfId="149" builtinId="8" hidden="1"/>
    <cellStyle name="Hiperligação" xfId="151" builtinId="8" hidden="1"/>
    <cellStyle name="Hiperligação" xfId="153" builtinId="8" hidden="1"/>
    <cellStyle name="Hiperligação" xfId="155" builtinId="8" hidden="1"/>
    <cellStyle name="Hiperligação" xfId="157" builtinId="8" hidden="1"/>
    <cellStyle name="Hiperligação" xfId="159" builtinId="8" hidden="1"/>
    <cellStyle name="Hiperligação" xfId="161" builtinId="8" hidden="1"/>
    <cellStyle name="Hiperligação" xfId="163" builtinId="8" hidden="1"/>
    <cellStyle name="Hiperligação" xfId="165" builtinId="8" hidden="1"/>
    <cellStyle name="Hiperligação" xfId="167" builtinId="8" hidden="1"/>
    <cellStyle name="Hiperligação" xfId="169" builtinId="8" hidden="1"/>
    <cellStyle name="Hiperligação" xfId="171" builtinId="8" hidden="1"/>
    <cellStyle name="Hiperligação" xfId="173" builtinId="8" hidden="1"/>
    <cellStyle name="Hiperligação" xfId="175" builtinId="8" hidden="1"/>
    <cellStyle name="Hiperligação" xfId="177" builtinId="8" hidden="1"/>
    <cellStyle name="Hiperligação" xfId="179" builtinId="8" hidden="1"/>
    <cellStyle name="Hiperligação" xfId="181" builtinId="8" hidden="1"/>
    <cellStyle name="Hiperligação" xfId="183" builtinId="8" hidden="1"/>
    <cellStyle name="Hiperligação" xfId="185" builtinId="8" hidden="1"/>
    <cellStyle name="Hiperligação" xfId="187" builtinId="8" hidden="1"/>
    <cellStyle name="Hiperligação" xfId="189" builtinId="8" hidden="1"/>
    <cellStyle name="Hiperligação" xfId="191" builtinId="8" hidden="1"/>
    <cellStyle name="Hiperligação" xfId="193" builtinId="8" hidden="1"/>
    <cellStyle name="Hiperligação" xfId="195" builtinId="8" hidden="1"/>
    <cellStyle name="Hiperligação" xfId="197" builtinId="8" hidden="1"/>
    <cellStyle name="Hiperligação" xfId="199" builtinId="8" hidden="1"/>
    <cellStyle name="Hiperligação" xfId="201" builtinId="8" hidden="1"/>
    <cellStyle name="Hiperligação" xfId="203" builtinId="8" hidden="1"/>
    <cellStyle name="Hiperligação" xfId="205" builtinId="8" hidden="1"/>
    <cellStyle name="Hiperligação" xfId="207" builtinId="8" hidden="1"/>
    <cellStyle name="Hiperligação" xfId="209" builtinId="8" hidden="1"/>
    <cellStyle name="Hiperligação" xfId="211" builtinId="8" hidden="1"/>
    <cellStyle name="Hiperligação" xfId="213" builtinId="8" hidden="1"/>
    <cellStyle name="Hiperligação" xfId="215" builtinId="8" hidden="1"/>
    <cellStyle name="Hiperligação" xfId="217" builtinId="8" hidden="1"/>
    <cellStyle name="Hiperligação Visitada" xfId="2" builtinId="9" hidden="1"/>
    <cellStyle name="Hiperligação Visitada" xfId="4" builtinId="9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Hiperligação Visitada" xfId="50" builtinId="9" hidden="1"/>
    <cellStyle name="Hiperligação Visitada" xfId="52" builtinId="9" hidden="1"/>
    <cellStyle name="Hiperligação Visitada" xfId="54" builtinId="9" hidden="1"/>
    <cellStyle name="Hiperligação Visitada" xfId="56" builtinId="9" hidden="1"/>
    <cellStyle name="Hiperligação Visitada" xfId="58" builtinId="9" hidden="1"/>
    <cellStyle name="Hiperligação Visitada" xfId="60" builtinId="9" hidden="1"/>
    <cellStyle name="Hiperligação Visitada" xfId="62" builtinId="9" hidden="1"/>
    <cellStyle name="Hiperligação Visitada" xfId="64" builtinId="9" hidden="1"/>
    <cellStyle name="Hiperligação Visitada" xfId="66" builtinId="9" hidden="1"/>
    <cellStyle name="Hiperligação Visitada" xfId="68" builtinId="9" hidden="1"/>
    <cellStyle name="Hiperligação Visitada" xfId="70" builtinId="9" hidden="1"/>
    <cellStyle name="Hiperligação Visitada" xfId="72" builtinId="9" hidden="1"/>
    <cellStyle name="Hiperligação Visitada" xfId="74" builtinId="9" hidden="1"/>
    <cellStyle name="Hiperligação Visitada" xfId="76" builtinId="9" hidden="1"/>
    <cellStyle name="Hiperligação Visitada" xfId="78" builtinId="9" hidden="1"/>
    <cellStyle name="Hiperligação Visitada" xfId="80" builtinId="9" hidden="1"/>
    <cellStyle name="Hiperligação Visitada" xfId="82" builtinId="9" hidden="1"/>
    <cellStyle name="Hiperligação Visitada" xfId="84" builtinId="9" hidden="1"/>
    <cellStyle name="Hiperligação Visitada" xfId="86" builtinId="9" hidden="1"/>
    <cellStyle name="Hiperligação Visitada" xfId="88" builtinId="9" hidden="1"/>
    <cellStyle name="Hiperligação Visitada" xfId="90" builtinId="9" hidden="1"/>
    <cellStyle name="Hiperligação Visitada" xfId="92" builtinId="9" hidden="1"/>
    <cellStyle name="Hiperligação Visitada" xfId="94" builtinId="9" hidden="1"/>
    <cellStyle name="Hiperligação Visitada" xfId="96" builtinId="9" hidden="1"/>
    <cellStyle name="Hiperligação Visitada" xfId="98" builtinId="9" hidden="1"/>
    <cellStyle name="Hiperligação Visitada" xfId="100" builtinId="9" hidden="1"/>
    <cellStyle name="Hiperligação Visitada" xfId="102" builtinId="9" hidden="1"/>
    <cellStyle name="Hiperligação Visitada" xfId="104" builtinId="9" hidden="1"/>
    <cellStyle name="Hiperligação Visitada" xfId="106" builtinId="9" hidden="1"/>
    <cellStyle name="Hiperligação Visitada" xfId="108" builtinId="9" hidden="1"/>
    <cellStyle name="Hiperligação Visitada" xfId="110" builtinId="9" hidden="1"/>
    <cellStyle name="Hiperligação Visitada" xfId="112" builtinId="9" hidden="1"/>
    <cellStyle name="Hiperligação Visitada" xfId="114" builtinId="9" hidden="1"/>
    <cellStyle name="Hiperligação Visitada" xfId="116" builtinId="9" hidden="1"/>
    <cellStyle name="Hiperligação Visitada" xfId="118" builtinId="9" hidden="1"/>
    <cellStyle name="Hiperligação Visitada" xfId="120" builtinId="9" hidden="1"/>
    <cellStyle name="Hiperligação Visitada" xfId="122" builtinId="9" hidden="1"/>
    <cellStyle name="Hiperligação Visitada" xfId="124" builtinId="9" hidden="1"/>
    <cellStyle name="Hiperligação Visitada" xfId="126" builtinId="9" hidden="1"/>
    <cellStyle name="Hiperligação Visitada" xfId="128" builtinId="9" hidden="1"/>
    <cellStyle name="Hiperligação Visitada" xfId="130" builtinId="9" hidden="1"/>
    <cellStyle name="Hiperligação Visitada" xfId="132" builtinId="9" hidden="1"/>
    <cellStyle name="Hiperligação Visitada" xfId="134" builtinId="9" hidden="1"/>
    <cellStyle name="Hiperligação Visitada" xfId="136" builtinId="9" hidden="1"/>
    <cellStyle name="Hiperligação Visitada" xfId="138" builtinId="9" hidden="1"/>
    <cellStyle name="Hiperligação Visitada" xfId="140" builtinId="9" hidden="1"/>
    <cellStyle name="Hiperligação Visitada" xfId="142" builtinId="9" hidden="1"/>
    <cellStyle name="Hiperligação Visitada" xfId="144" builtinId="9" hidden="1"/>
    <cellStyle name="Hiperligação Visitada" xfId="146" builtinId="9" hidden="1"/>
    <cellStyle name="Hiperligação Visitada" xfId="148" builtinId="9" hidden="1"/>
    <cellStyle name="Hiperligação Visitada" xfId="150" builtinId="9" hidden="1"/>
    <cellStyle name="Hiperligação Visitada" xfId="152" builtinId="9" hidden="1"/>
    <cellStyle name="Hiperligação Visitada" xfId="154" builtinId="9" hidden="1"/>
    <cellStyle name="Hiperligação Visitada" xfId="156" builtinId="9" hidden="1"/>
    <cellStyle name="Hiperligação Visitada" xfId="158" builtinId="9" hidden="1"/>
    <cellStyle name="Hiperligação Visitada" xfId="160" builtinId="9" hidden="1"/>
    <cellStyle name="Hiperligação Visitada" xfId="162" builtinId="9" hidden="1"/>
    <cellStyle name="Hiperligação Visitada" xfId="164" builtinId="9" hidden="1"/>
    <cellStyle name="Hiperligação Visitada" xfId="166" builtinId="9" hidden="1"/>
    <cellStyle name="Hiperligação Visitada" xfId="168" builtinId="9" hidden="1"/>
    <cellStyle name="Hiperligação Visitada" xfId="170" builtinId="9" hidden="1"/>
    <cellStyle name="Hiperligação Visitada" xfId="172" builtinId="9" hidden="1"/>
    <cellStyle name="Hiperligação Visitada" xfId="174" builtinId="9" hidden="1"/>
    <cellStyle name="Hiperligação Visitada" xfId="176" builtinId="9" hidden="1"/>
    <cellStyle name="Hiperligação Visitada" xfId="178" builtinId="9" hidden="1"/>
    <cellStyle name="Hiperligação Visitada" xfId="180" builtinId="9" hidden="1"/>
    <cellStyle name="Hiperligação Visitada" xfId="182" builtinId="9" hidden="1"/>
    <cellStyle name="Hiperligação Visitada" xfId="184" builtinId="9" hidden="1"/>
    <cellStyle name="Hiperligação Visitada" xfId="186" builtinId="9" hidden="1"/>
    <cellStyle name="Hiperligação Visitada" xfId="188" builtinId="9" hidden="1"/>
    <cellStyle name="Hiperligação Visitada" xfId="190" builtinId="9" hidden="1"/>
    <cellStyle name="Hiperligação Visitada" xfId="192" builtinId="9" hidden="1"/>
    <cellStyle name="Hiperligação Visitada" xfId="194" builtinId="9" hidden="1"/>
    <cellStyle name="Hiperligação Visitada" xfId="196" builtinId="9" hidden="1"/>
    <cellStyle name="Hiperligação Visitada" xfId="198" builtinId="9" hidden="1"/>
    <cellStyle name="Hiperligação Visitada" xfId="200" builtinId="9" hidden="1"/>
    <cellStyle name="Hiperligação Visitada" xfId="202" builtinId="9" hidden="1"/>
    <cellStyle name="Hiperligação Visitada" xfId="204" builtinId="9" hidden="1"/>
    <cellStyle name="Hiperligação Visitada" xfId="206" builtinId="9" hidden="1"/>
    <cellStyle name="Hiperligação Visitada" xfId="208" builtinId="9" hidden="1"/>
    <cellStyle name="Hiperligação Visitada" xfId="210" builtinId="9" hidden="1"/>
    <cellStyle name="Hiperligação Visitada" xfId="212" builtinId="9" hidden="1"/>
    <cellStyle name="Hiperligação Visitada" xfId="214" builtinId="9" hidden="1"/>
    <cellStyle name="Hiperligação Visitada" xfId="216" builtinId="9" hidden="1"/>
    <cellStyle name="Hiperligação Visitada" xfId="218" builtinId="9" hidden="1"/>
    <cellStyle name="Normal" xfId="0" builtinId="0"/>
    <cellStyle name="Normal 2" xfId="37" xr:uid="{00000000-0005-0000-0000-0000D9000000}"/>
    <cellStyle name="Normal_Folha1" xfId="38" xr:uid="{00000000-0005-0000-0000-0000DA000000}"/>
  </cellStyles>
  <dxfs count="5">
    <dxf>
      <font>
        <color auto="1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35719</xdr:rowOff>
    </xdr:from>
    <xdr:to>
      <xdr:col>0</xdr:col>
      <xdr:colOff>3020536</xdr:colOff>
      <xdr:row>5</xdr:row>
      <xdr:rowOff>37306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35719"/>
          <a:ext cx="2913380" cy="835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322580</xdr:colOff>
      <xdr:row>4</xdr:row>
      <xdr:rowOff>34925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13380" cy="835025"/>
        </a:xfrm>
        <a:prstGeom prst="rect">
          <a:avLst/>
        </a:prstGeom>
      </xdr:spPr>
    </xdr:pic>
    <xdr:clientData/>
  </xdr:twoCellAnchor>
  <xdr:twoCellAnchor editAs="oneCell">
    <xdr:from>
      <xdr:col>0</xdr:col>
      <xdr:colOff>320675</xdr:colOff>
      <xdr:row>41</xdr:row>
      <xdr:rowOff>180975</xdr:rowOff>
    </xdr:from>
    <xdr:to>
      <xdr:col>2</xdr:col>
      <xdr:colOff>311785</xdr:colOff>
      <xdr:row>45</xdr:row>
      <xdr:rowOff>27940</xdr:rowOff>
    </xdr:to>
    <xdr:pic>
      <xdr:nvPicPr>
        <xdr:cNvPr id="2" name="Picture 2" descr="LOGO - Ambiente e Energia">
          <a:extLst>
            <a:ext uri="{FF2B5EF4-FFF2-40B4-BE49-F238E27FC236}">
              <a16:creationId xmlns:a16="http://schemas.microsoft.com/office/drawing/2014/main" id="{2BFD7CEF-967F-AC94-274E-567DAA655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675" y="9372600"/>
          <a:ext cx="1248410" cy="6470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0"/>
  <sheetViews>
    <sheetView tabSelected="1" zoomScaleNormal="100" zoomScalePageLayoutView="80" workbookViewId="0">
      <selection activeCell="F23" sqref="F23"/>
    </sheetView>
  </sheetViews>
  <sheetFormatPr defaultColWidth="11" defaultRowHeight="14.5" x14ac:dyDescent="0.4"/>
  <cols>
    <col min="1" max="1" width="50.5" style="12" customWidth="1"/>
    <col min="2" max="2" width="7.5" style="12" customWidth="1"/>
    <col min="3" max="3" width="6.33203125" style="12" bestFit="1" customWidth="1"/>
    <col min="4" max="4" width="8.08203125" style="12" customWidth="1"/>
    <col min="5" max="5" width="8.5" style="12" customWidth="1"/>
    <col min="6" max="6" width="8" style="12" customWidth="1"/>
    <col min="7" max="7" width="8.58203125" style="12" customWidth="1"/>
    <col min="8" max="11" width="8.5" style="12" bestFit="1" customWidth="1"/>
    <col min="12" max="12" width="8.5" style="12" customWidth="1"/>
    <col min="13" max="13" width="8.58203125" style="12" customWidth="1"/>
    <col min="14" max="16" width="8.5" style="12" customWidth="1"/>
    <col min="17" max="17" width="19.5" style="12" customWidth="1"/>
    <col min="18" max="18" width="11.08203125" style="12" bestFit="1" customWidth="1"/>
    <col min="19" max="19" width="11.08203125" style="12" customWidth="1"/>
    <col min="20" max="20" width="15.58203125" style="13" customWidth="1"/>
    <col min="21" max="21" width="17.58203125" style="12" customWidth="1"/>
    <col min="22" max="22" width="17.83203125" style="12" bestFit="1" customWidth="1"/>
    <col min="23" max="24" width="16.33203125" style="12" bestFit="1" customWidth="1"/>
    <col min="25" max="25" width="15" style="12" bestFit="1" customWidth="1"/>
    <col min="26" max="28" width="15.83203125" style="12" bestFit="1" customWidth="1"/>
    <col min="29" max="29" width="15.58203125" style="12" bestFit="1" customWidth="1"/>
    <col min="30" max="30" width="16.83203125" style="12" bestFit="1" customWidth="1"/>
    <col min="31" max="31" width="11" style="12"/>
    <col min="32" max="32" width="11" style="14"/>
    <col min="33" max="33" width="10.08203125" style="14" hidden="1" customWidth="1"/>
    <col min="34" max="34" width="34.33203125" style="14" hidden="1" customWidth="1"/>
    <col min="35" max="35" width="38.58203125" style="14" hidden="1" customWidth="1"/>
    <col min="36" max="16384" width="11" style="12"/>
  </cols>
  <sheetData>
    <row r="1" spans="1:35" x14ac:dyDescent="0.4">
      <c r="A1" s="28"/>
      <c r="B1" s="28"/>
      <c r="C1" s="130"/>
      <c r="D1" s="130"/>
      <c r="E1" s="130"/>
      <c r="F1" s="130"/>
      <c r="G1" s="130"/>
      <c r="H1" s="130"/>
      <c r="I1" s="130"/>
      <c r="J1" s="130"/>
      <c r="K1" s="130"/>
      <c r="L1" s="36"/>
      <c r="M1" s="36"/>
      <c r="N1" s="36"/>
      <c r="O1" s="36"/>
      <c r="P1" s="36"/>
      <c r="Q1" s="36"/>
      <c r="R1" s="28"/>
      <c r="S1" s="28"/>
      <c r="T1" s="37"/>
      <c r="U1" s="28"/>
      <c r="V1" s="28"/>
      <c r="W1" s="28"/>
      <c r="X1" s="28"/>
      <c r="Y1" s="28"/>
      <c r="Z1" s="28"/>
      <c r="AA1" s="28"/>
      <c r="AB1" s="28"/>
      <c r="AC1" s="28"/>
      <c r="AD1" s="28"/>
      <c r="AG1" s="14" t="str">
        <f>Isotopos!A1</f>
        <v>Isótopo</v>
      </c>
      <c r="AH1" s="14" t="s">
        <v>3</v>
      </c>
      <c r="AI1" s="16" t="s">
        <v>179</v>
      </c>
    </row>
    <row r="2" spans="1:35" x14ac:dyDescent="0.4">
      <c r="A2" s="28"/>
      <c r="B2" s="3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37"/>
      <c r="U2" s="28"/>
      <c r="V2" s="28"/>
      <c r="W2" s="28"/>
      <c r="X2" s="28"/>
      <c r="Y2" s="28"/>
      <c r="Z2" s="28"/>
      <c r="AA2" s="28"/>
      <c r="AB2" s="28"/>
      <c r="AC2" s="28"/>
      <c r="AD2" s="28"/>
      <c r="AG2" s="14" t="s">
        <v>5</v>
      </c>
      <c r="AH2" s="14" t="s">
        <v>346</v>
      </c>
      <c r="AI2" s="17" t="s">
        <v>204</v>
      </c>
    </row>
    <row r="3" spans="1:35" x14ac:dyDescent="0.4">
      <c r="A3" s="28"/>
      <c r="B3" s="38"/>
      <c r="C3" s="130" t="s">
        <v>408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36"/>
      <c r="Q3" s="36"/>
      <c r="R3" s="28"/>
      <c r="S3" s="28"/>
      <c r="T3" s="37"/>
      <c r="U3" s="28"/>
      <c r="V3" s="28"/>
      <c r="W3" s="28"/>
      <c r="X3" s="28"/>
      <c r="Y3" s="28"/>
      <c r="Z3" s="28"/>
      <c r="AA3" s="28"/>
      <c r="AB3" s="28"/>
      <c r="AC3" s="28"/>
      <c r="AD3" s="28"/>
      <c r="AG3" s="14" t="s">
        <v>67</v>
      </c>
      <c r="AH3" s="14" t="s">
        <v>233</v>
      </c>
      <c r="AI3" s="17" t="s">
        <v>180</v>
      </c>
    </row>
    <row r="4" spans="1:35" x14ac:dyDescent="0.4">
      <c r="A4" s="28"/>
      <c r="B4" s="3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37"/>
      <c r="U4" s="28"/>
      <c r="V4" s="28"/>
      <c r="W4" s="28"/>
      <c r="X4" s="28"/>
      <c r="Y4" s="28"/>
      <c r="Z4" s="28"/>
      <c r="AA4" s="28"/>
      <c r="AB4" s="28"/>
      <c r="AC4" s="28"/>
      <c r="AD4" s="28"/>
      <c r="AG4" s="14" t="s">
        <v>82</v>
      </c>
      <c r="AH4" s="14" t="s">
        <v>278</v>
      </c>
      <c r="AI4" s="17" t="s">
        <v>192</v>
      </c>
    </row>
    <row r="5" spans="1:35" x14ac:dyDescent="0.4">
      <c r="A5" s="28"/>
      <c r="B5" s="38"/>
      <c r="C5" s="28"/>
      <c r="D5" s="28"/>
      <c r="E5" s="28"/>
      <c r="F5" s="28"/>
      <c r="G5" s="28"/>
      <c r="H5" s="28"/>
      <c r="I5" s="28"/>
      <c r="J5" s="28"/>
      <c r="K5" s="28"/>
      <c r="L5" s="39"/>
      <c r="M5" s="39"/>
      <c r="N5" s="39"/>
      <c r="O5" s="35" t="s">
        <v>16</v>
      </c>
      <c r="P5" s="121" t="s">
        <v>476</v>
      </c>
      <c r="Q5" s="122"/>
      <c r="R5" s="28"/>
      <c r="S5" s="28"/>
      <c r="T5" s="37"/>
      <c r="U5" s="28"/>
      <c r="V5" s="28"/>
      <c r="W5" s="28"/>
      <c r="X5" s="28"/>
      <c r="Y5" s="28"/>
      <c r="Z5" s="28"/>
      <c r="AA5" s="28"/>
      <c r="AB5" s="28"/>
      <c r="AC5" s="28"/>
      <c r="AD5" s="28"/>
      <c r="AG5" s="14" t="s">
        <v>87</v>
      </c>
      <c r="AH5" s="14" t="s">
        <v>255</v>
      </c>
      <c r="AI5" s="17" t="s">
        <v>188</v>
      </c>
    </row>
    <row r="6" spans="1:35" x14ac:dyDescent="0.4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7"/>
      <c r="U6" s="28"/>
      <c r="V6" s="28"/>
      <c r="W6" s="28"/>
      <c r="X6" s="28"/>
      <c r="Y6" s="28"/>
      <c r="Z6" s="28"/>
      <c r="AA6" s="28"/>
      <c r="AB6" s="28"/>
      <c r="AC6" s="28"/>
      <c r="AD6" s="28"/>
      <c r="AG6" s="14" t="s">
        <v>68</v>
      </c>
      <c r="AH6" s="14" t="s">
        <v>281</v>
      </c>
      <c r="AI6" s="17" t="s">
        <v>195</v>
      </c>
    </row>
    <row r="7" spans="1:35" ht="15" thickBot="1" x14ac:dyDescent="0.45">
      <c r="A7" s="40" t="s">
        <v>0</v>
      </c>
      <c r="B7" s="132"/>
      <c r="C7" s="133"/>
      <c r="D7" s="133"/>
      <c r="E7" s="133"/>
      <c r="F7" s="133"/>
      <c r="G7" s="133"/>
      <c r="H7" s="133"/>
      <c r="I7" s="133"/>
      <c r="J7" s="133"/>
      <c r="K7" s="134"/>
      <c r="L7" s="74"/>
      <c r="M7" s="75"/>
      <c r="N7" s="74"/>
      <c r="O7" s="74"/>
      <c r="P7" s="74"/>
      <c r="Q7" s="74"/>
      <c r="R7" s="28"/>
      <c r="S7" s="28"/>
      <c r="T7" s="37"/>
      <c r="U7" s="28"/>
      <c r="V7" s="28"/>
      <c r="W7" s="28"/>
      <c r="X7" s="28"/>
      <c r="Y7" s="28"/>
      <c r="Z7" s="28"/>
      <c r="AA7" s="28"/>
      <c r="AB7" s="28"/>
      <c r="AC7" s="28"/>
      <c r="AD7" s="28"/>
      <c r="AG7" s="14" t="s">
        <v>69</v>
      </c>
      <c r="AH7" s="14" t="s">
        <v>347</v>
      </c>
      <c r="AI7" s="17" t="s">
        <v>202</v>
      </c>
    </row>
    <row r="8" spans="1:35" ht="15.5" thickTop="1" thickBot="1" x14ac:dyDescent="0.45">
      <c r="A8" s="28" t="s">
        <v>1</v>
      </c>
      <c r="B8" s="135"/>
      <c r="C8" s="136"/>
      <c r="D8" s="136"/>
      <c r="E8" s="136"/>
      <c r="F8" s="136"/>
      <c r="G8" s="136"/>
      <c r="H8" s="136"/>
      <c r="I8" s="137"/>
      <c r="J8" s="137"/>
      <c r="K8" s="138"/>
      <c r="L8" s="74"/>
      <c r="M8" s="74"/>
      <c r="N8" s="74"/>
      <c r="O8" s="74"/>
      <c r="P8" s="74"/>
      <c r="Q8" s="74"/>
      <c r="R8" s="28"/>
      <c r="S8" s="28"/>
      <c r="T8" s="37"/>
      <c r="U8" s="28"/>
      <c r="V8" s="28"/>
      <c r="W8" s="28"/>
      <c r="X8" s="28"/>
      <c r="Y8" s="28"/>
      <c r="Z8" s="28"/>
      <c r="AA8" s="28"/>
      <c r="AB8" s="28"/>
      <c r="AC8" s="28"/>
      <c r="AD8" s="28"/>
      <c r="AG8" s="14" t="s">
        <v>70</v>
      </c>
      <c r="AH8" s="14" t="s">
        <v>333</v>
      </c>
      <c r="AI8" s="17" t="s">
        <v>200</v>
      </c>
    </row>
    <row r="9" spans="1:35" ht="15.5" thickTop="1" thickBot="1" x14ac:dyDescent="0.45">
      <c r="A9" s="41" t="s">
        <v>2</v>
      </c>
      <c r="B9" s="124"/>
      <c r="C9" s="125"/>
      <c r="D9" s="126" t="s">
        <v>138</v>
      </c>
      <c r="E9" s="126"/>
      <c r="F9" s="124"/>
      <c r="G9" s="127"/>
      <c r="H9" s="125"/>
      <c r="I9" s="128" t="s">
        <v>13</v>
      </c>
      <c r="J9" s="129"/>
      <c r="K9" s="42"/>
      <c r="L9" s="75"/>
      <c r="M9" s="75"/>
      <c r="N9" s="75"/>
      <c r="O9" s="75"/>
      <c r="P9" s="75"/>
      <c r="Q9" s="75"/>
      <c r="R9" s="28"/>
      <c r="S9" s="28"/>
      <c r="T9" s="37"/>
      <c r="U9" s="28"/>
      <c r="V9" s="28"/>
      <c r="W9" s="28"/>
      <c r="X9" s="28"/>
      <c r="Y9" s="28"/>
      <c r="Z9" s="28"/>
      <c r="AA9" s="28"/>
      <c r="AB9" s="28"/>
      <c r="AC9" s="28"/>
      <c r="AD9" s="28"/>
      <c r="AG9" s="14" t="s">
        <v>71</v>
      </c>
      <c r="AH9" s="14" t="s">
        <v>414</v>
      </c>
      <c r="AI9" s="17" t="s">
        <v>186</v>
      </c>
    </row>
    <row r="10" spans="1:35" ht="15" thickBot="1" x14ac:dyDescent="0.45">
      <c r="A10" s="28"/>
      <c r="B10" s="28"/>
      <c r="C10" s="28"/>
      <c r="D10" s="28"/>
      <c r="E10" s="39"/>
      <c r="F10" s="39"/>
      <c r="G10" s="115" t="s">
        <v>425</v>
      </c>
      <c r="H10" s="115"/>
      <c r="I10" s="128" t="s">
        <v>15</v>
      </c>
      <c r="J10" s="129"/>
      <c r="K10" s="42" t="s">
        <v>340</v>
      </c>
      <c r="L10" s="76"/>
      <c r="M10" s="76"/>
      <c r="N10" s="76"/>
      <c r="O10" s="76"/>
      <c r="P10" s="100"/>
      <c r="Q10" s="76"/>
      <c r="R10" s="28"/>
      <c r="S10" s="28"/>
      <c r="T10" s="37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G10" s="14" t="s">
        <v>73</v>
      </c>
      <c r="AH10" s="14" t="s">
        <v>348</v>
      </c>
      <c r="AI10" s="17" t="s">
        <v>181</v>
      </c>
    </row>
    <row r="11" spans="1:35" ht="15" thickTop="1" x14ac:dyDescent="0.4">
      <c r="A11" s="123" t="s">
        <v>407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34"/>
      <c r="M11" s="75"/>
      <c r="N11" s="34"/>
      <c r="O11" s="34"/>
      <c r="P11" s="34"/>
      <c r="Q11" s="34"/>
      <c r="R11" s="28"/>
      <c r="S11" s="28"/>
      <c r="T11" s="37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G11" s="14" t="s">
        <v>96</v>
      </c>
      <c r="AH11" s="14" t="s">
        <v>285</v>
      </c>
      <c r="AI11" s="17" t="s">
        <v>182</v>
      </c>
    </row>
    <row r="12" spans="1:35" x14ac:dyDescent="0.4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37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G12" s="14" t="s">
        <v>133</v>
      </c>
      <c r="AH12" s="14" t="s">
        <v>365</v>
      </c>
      <c r="AI12" s="17" t="s">
        <v>206</v>
      </c>
    </row>
    <row r="13" spans="1:35" ht="15" thickBot="1" x14ac:dyDescent="0.45">
      <c r="A13" s="130" t="s">
        <v>105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36"/>
      <c r="M13" s="36"/>
      <c r="N13" s="36"/>
      <c r="O13" s="36"/>
      <c r="P13" s="36"/>
      <c r="Q13" s="36"/>
      <c r="R13" s="28"/>
      <c r="S13" s="28"/>
      <c r="T13" s="139" t="s">
        <v>108</v>
      </c>
      <c r="U13" s="139"/>
      <c r="V13" s="139"/>
      <c r="W13" s="139"/>
      <c r="X13" s="139"/>
      <c r="Y13" s="28"/>
      <c r="Z13" s="28"/>
      <c r="AA13" s="28"/>
      <c r="AB13" s="28"/>
      <c r="AC13" s="28"/>
      <c r="AD13" s="28"/>
      <c r="AG13" s="14" t="s">
        <v>72</v>
      </c>
      <c r="AH13" s="14" t="s">
        <v>287</v>
      </c>
      <c r="AI13" s="17" t="s">
        <v>183</v>
      </c>
    </row>
    <row r="14" spans="1:35" ht="15.5" thickTop="1" thickBot="1" x14ac:dyDescent="0.45">
      <c r="A14" s="43" t="s">
        <v>3</v>
      </c>
      <c r="B14" s="44" t="s">
        <v>13</v>
      </c>
      <c r="C14" s="45" t="s">
        <v>12</v>
      </c>
      <c r="D14" s="118" t="s">
        <v>4</v>
      </c>
      <c r="E14" s="118" t="s">
        <v>4</v>
      </c>
      <c r="F14" s="118" t="s">
        <v>4</v>
      </c>
      <c r="G14" s="118" t="s">
        <v>4</v>
      </c>
      <c r="H14" s="118" t="s">
        <v>4</v>
      </c>
      <c r="I14" s="118" t="s">
        <v>4</v>
      </c>
      <c r="J14" s="118" t="s">
        <v>4</v>
      </c>
      <c r="K14" s="118" t="s">
        <v>4</v>
      </c>
      <c r="L14" s="118" t="s">
        <v>4</v>
      </c>
      <c r="M14" s="118" t="s">
        <v>4</v>
      </c>
      <c r="N14" s="118" t="s">
        <v>4</v>
      </c>
      <c r="O14" s="118" t="s">
        <v>4</v>
      </c>
      <c r="P14" s="118" t="s">
        <v>4</v>
      </c>
      <c r="Q14" s="46" t="s">
        <v>411</v>
      </c>
      <c r="R14" s="39" t="s">
        <v>119</v>
      </c>
      <c r="S14" s="39"/>
      <c r="T14" s="47" t="s">
        <v>107</v>
      </c>
      <c r="U14" s="48" t="s">
        <v>103</v>
      </c>
      <c r="V14" s="48" t="s">
        <v>117</v>
      </c>
      <c r="W14" s="48" t="s">
        <v>102</v>
      </c>
      <c r="X14" s="48" t="s">
        <v>104</v>
      </c>
      <c r="Y14" s="36" t="s">
        <v>120</v>
      </c>
      <c r="Z14" s="36" t="s">
        <v>121</v>
      </c>
      <c r="AA14" s="36" t="s">
        <v>122</v>
      </c>
      <c r="AB14" s="36" t="s">
        <v>123</v>
      </c>
      <c r="AC14" s="36" t="s">
        <v>124</v>
      </c>
      <c r="AD14" s="36" t="s">
        <v>125</v>
      </c>
      <c r="AG14" s="14" t="s">
        <v>89</v>
      </c>
      <c r="AH14" s="14" t="s">
        <v>416</v>
      </c>
      <c r="AI14" s="17" t="s">
        <v>194</v>
      </c>
    </row>
    <row r="15" spans="1:35" ht="15.5" thickTop="1" thickBot="1" x14ac:dyDescent="0.45">
      <c r="A15" s="49" t="s">
        <v>136</v>
      </c>
      <c r="B15" s="50"/>
      <c r="C15" s="51"/>
      <c r="D15" s="52" t="s">
        <v>135</v>
      </c>
      <c r="E15" s="53"/>
      <c r="F15" s="53"/>
      <c r="G15" s="53"/>
      <c r="H15" s="53"/>
      <c r="I15" s="53"/>
      <c r="J15" s="53"/>
      <c r="K15" s="54"/>
      <c r="L15" s="54"/>
      <c r="M15" s="54"/>
      <c r="N15" s="54"/>
      <c r="O15" s="54"/>
      <c r="P15" s="54"/>
      <c r="Q15" s="77"/>
      <c r="R15" s="55">
        <f>K9</f>
        <v>0</v>
      </c>
      <c r="S15" s="56"/>
      <c r="T15" s="57">
        <v>1</v>
      </c>
      <c r="U15" s="57">
        <v>2</v>
      </c>
      <c r="V15" s="57">
        <v>3</v>
      </c>
      <c r="W15" s="57">
        <v>4</v>
      </c>
      <c r="X15" s="57">
        <v>5</v>
      </c>
      <c r="Y15" s="57">
        <v>6</v>
      </c>
      <c r="Z15" s="57">
        <v>7</v>
      </c>
      <c r="AA15" s="57">
        <v>8</v>
      </c>
      <c r="AB15" s="57">
        <v>9</v>
      </c>
      <c r="AC15" s="57">
        <v>10</v>
      </c>
      <c r="AD15" s="57">
        <v>11</v>
      </c>
      <c r="AG15" s="14" t="s">
        <v>90</v>
      </c>
      <c r="AH15" s="14" t="s">
        <v>434</v>
      </c>
      <c r="AI15" s="17" t="s">
        <v>185</v>
      </c>
    </row>
    <row r="16" spans="1:35" ht="15" thickTop="1" x14ac:dyDescent="0.4">
      <c r="A16" s="78" t="s">
        <v>3</v>
      </c>
      <c r="B16" s="79" t="str">
        <f>VLOOKUP(A16,Entidades!A:C,2,FALSE)</f>
        <v>Processo</v>
      </c>
      <c r="C16" s="80" t="str">
        <f>VLOOKUP(A16,Entidades!A:C,3,FALSE)</f>
        <v>Licença</v>
      </c>
      <c r="D16" s="81"/>
      <c r="E16" s="82"/>
      <c r="F16" s="82"/>
      <c r="G16" s="82"/>
      <c r="H16" s="82"/>
      <c r="I16" s="82"/>
      <c r="J16" s="83"/>
      <c r="K16" s="83"/>
      <c r="L16" s="83"/>
      <c r="M16" s="83"/>
      <c r="N16" s="83"/>
      <c r="O16" s="83"/>
      <c r="P16" s="83"/>
      <c r="Q16" s="84"/>
      <c r="R16" s="28"/>
      <c r="S16" s="28"/>
      <c r="T16" s="58" t="str">
        <f>VLOOKUP($C16,Entidades!$C:$AB,2+T$15,FALSE)</f>
        <v>Limite anual F-18</v>
      </c>
      <c r="U16" s="59" t="str">
        <f>VLOOKUP($C16,Entidades!$C:$AB,2+U$15,FALSE)</f>
        <v>Limite anual Tc-99m</v>
      </c>
      <c r="V16" s="59" t="str">
        <f>VLOOKUP($C16,Entidades!$C:$AB,2+V$15,FALSE)</f>
        <v>Limite anual I-123</v>
      </c>
      <c r="W16" s="59" t="str">
        <f>VLOOKUP($C16,Entidades!$C:$AB,2+W$15,FALSE)</f>
        <v>Limite anual I-125</v>
      </c>
      <c r="X16" s="59" t="str">
        <f>VLOOKUP($C16,Entidades!$C:$AB,2+X$15,FALSE)</f>
        <v>Limite anual I-131</v>
      </c>
      <c r="Y16" s="59" t="str">
        <f>VLOOKUP($C16,Entidades!$C:$AB,2+Y$15,FALSE)</f>
        <v>Limite anual H-3</v>
      </c>
      <c r="Z16" s="59" t="str">
        <f>VLOOKUP($C16,Entidades!$C:$AB,2+Z$15,FALSE)</f>
        <v>Limite anual C-14</v>
      </c>
      <c r="AA16" s="59" t="str">
        <f>VLOOKUP($C16,Entidades!$C:$AB,2+AA$15,FALSE)</f>
        <v>Limite anual P-32</v>
      </c>
      <c r="AB16" s="59" t="str">
        <f>VLOOKUP($C16,Entidades!$C:$AB,2+AB$15,FALSE)</f>
        <v>Limite anual P-33</v>
      </c>
      <c r="AC16" s="59" t="str">
        <f>VLOOKUP($C16,Entidades!$C:$AB,2+AC$15,FALSE)</f>
        <v>Limite anual S-35</v>
      </c>
      <c r="AD16" s="60" t="str">
        <f>VLOOKUP($C16,Entidades!$C:$AB,2+AD$15,FALSE)</f>
        <v>Limite anual Ca-45</v>
      </c>
      <c r="AG16" s="14" t="s">
        <v>97</v>
      </c>
      <c r="AH16" s="14" t="s">
        <v>235</v>
      </c>
      <c r="AI16" s="17" t="s">
        <v>201</v>
      </c>
    </row>
    <row r="17" spans="1:35" ht="15" thickBot="1" x14ac:dyDescent="0.45">
      <c r="A17" s="78" t="s">
        <v>3</v>
      </c>
      <c r="B17" s="79" t="str">
        <f>VLOOKUP(A17,Entidades!A:C,2,FALSE)</f>
        <v>Processo</v>
      </c>
      <c r="C17" s="80" t="str">
        <f>VLOOKUP(A17,Entidades!A:C,3,FALSE)</f>
        <v>Licença</v>
      </c>
      <c r="D17" s="85"/>
      <c r="E17" s="86"/>
      <c r="F17" s="86"/>
      <c r="G17" s="86"/>
      <c r="H17" s="86"/>
      <c r="I17" s="86"/>
      <c r="J17" s="87"/>
      <c r="K17" s="87"/>
      <c r="L17" s="87"/>
      <c r="M17" s="87"/>
      <c r="N17" s="87"/>
      <c r="O17" s="87"/>
      <c r="P17" s="87"/>
      <c r="Q17" s="88"/>
      <c r="R17" s="39" t="s">
        <v>15</v>
      </c>
      <c r="S17" s="39"/>
      <c r="T17" s="61" t="str">
        <f>VLOOKUP($C17,Entidades!$C:$AB,2+T$15,FALSE)</f>
        <v>Limite anual F-18</v>
      </c>
      <c r="U17" s="62" t="str">
        <f>VLOOKUP($C17,Entidades!$C:$AB,2+U$15,FALSE)</f>
        <v>Limite anual Tc-99m</v>
      </c>
      <c r="V17" s="62" t="str">
        <f>VLOOKUP($C17,Entidades!$C:$AB,2+V$15,FALSE)</f>
        <v>Limite anual I-123</v>
      </c>
      <c r="W17" s="62" t="str">
        <f>VLOOKUP($C17,Entidades!$C:$AB,2+W$15,FALSE)</f>
        <v>Limite anual I-125</v>
      </c>
      <c r="X17" s="62" t="str">
        <f>VLOOKUP($C17,Entidades!$C:$AB,2+X$15,FALSE)</f>
        <v>Limite anual I-131</v>
      </c>
      <c r="Y17" s="62" t="str">
        <f>VLOOKUP($C17,Entidades!$C:$AB,2+Y$15,FALSE)</f>
        <v>Limite anual H-3</v>
      </c>
      <c r="Z17" s="62" t="str">
        <f>VLOOKUP($C17,Entidades!$C:$AB,2+Z$15,FALSE)</f>
        <v>Limite anual C-14</v>
      </c>
      <c r="AA17" s="62" t="str">
        <f>VLOOKUP($C17,Entidades!$C:$AB,2+AA$15,FALSE)</f>
        <v>Limite anual P-32</v>
      </c>
      <c r="AB17" s="62" t="str">
        <f>VLOOKUP($C17,Entidades!$C:$AB,2+AB$15,FALSE)</f>
        <v>Limite anual P-33</v>
      </c>
      <c r="AC17" s="62" t="str">
        <f>VLOOKUP($C17,Entidades!$C:$AB,2+AC$15,FALSE)</f>
        <v>Limite anual S-35</v>
      </c>
      <c r="AD17" s="63" t="str">
        <f>VLOOKUP($C17,Entidades!$C:$AB,2+AD$15,FALSE)</f>
        <v>Limite anual Ca-45</v>
      </c>
      <c r="AG17" s="14" t="s">
        <v>77</v>
      </c>
      <c r="AH17" s="14" t="s">
        <v>350</v>
      </c>
      <c r="AI17" s="17" t="s">
        <v>197</v>
      </c>
    </row>
    <row r="18" spans="1:35" ht="15" thickBot="1" x14ac:dyDescent="0.45">
      <c r="A18" s="78" t="s">
        <v>3</v>
      </c>
      <c r="B18" s="79" t="str">
        <f>VLOOKUP(A18,Entidades!A:C,2,FALSE)</f>
        <v>Processo</v>
      </c>
      <c r="C18" s="80" t="str">
        <f>VLOOKUP(A18,Entidades!A:C,3,FALSE)</f>
        <v>Licença</v>
      </c>
      <c r="D18" s="85"/>
      <c r="E18" s="86"/>
      <c r="F18" s="86"/>
      <c r="G18" s="86"/>
      <c r="H18" s="86"/>
      <c r="I18" s="86"/>
      <c r="J18" s="87"/>
      <c r="K18" s="87"/>
      <c r="L18" s="87"/>
      <c r="M18" s="87"/>
      <c r="N18" s="87"/>
      <c r="O18" s="87"/>
      <c r="P18" s="87"/>
      <c r="Q18" s="88"/>
      <c r="R18" s="64" t="str">
        <f>K10</f>
        <v>nnn/aa</v>
      </c>
      <c r="S18" s="39"/>
      <c r="T18" s="61" t="str">
        <f>VLOOKUP($C18,Entidades!$C:$AB,2+T$15,FALSE)</f>
        <v>Limite anual F-18</v>
      </c>
      <c r="U18" s="62" t="str">
        <f>VLOOKUP($C18,Entidades!$C:$AB,2+U$15,FALSE)</f>
        <v>Limite anual Tc-99m</v>
      </c>
      <c r="V18" s="62" t="str">
        <f>VLOOKUP($C18,Entidades!$C:$AB,2+V$15,FALSE)</f>
        <v>Limite anual I-123</v>
      </c>
      <c r="W18" s="62" t="str">
        <f>VLOOKUP($C18,Entidades!$C:$AB,2+W$15,FALSE)</f>
        <v>Limite anual I-125</v>
      </c>
      <c r="X18" s="62" t="str">
        <f>VLOOKUP($C18,Entidades!$C:$AB,2+X$15,FALSE)</f>
        <v>Limite anual I-131</v>
      </c>
      <c r="Y18" s="62" t="str">
        <f>VLOOKUP($C18,Entidades!$C:$AB,2+Y$15,FALSE)</f>
        <v>Limite anual H-3</v>
      </c>
      <c r="Z18" s="62" t="str">
        <f>VLOOKUP($C18,Entidades!$C:$AB,2+Z$15,FALSE)</f>
        <v>Limite anual C-14</v>
      </c>
      <c r="AA18" s="62" t="str">
        <f>VLOOKUP($C18,Entidades!$C:$AB,2+AA$15,FALSE)</f>
        <v>Limite anual P-32</v>
      </c>
      <c r="AB18" s="62" t="str">
        <f>VLOOKUP($C18,Entidades!$C:$AB,2+AB$15,FALSE)</f>
        <v>Limite anual P-33</v>
      </c>
      <c r="AC18" s="62" t="str">
        <f>VLOOKUP($C18,Entidades!$C:$AB,2+AC$15,FALSE)</f>
        <v>Limite anual S-35</v>
      </c>
      <c r="AD18" s="63" t="str">
        <f>VLOOKUP($C18,Entidades!$C:$AB,2+AD$15,FALSE)</f>
        <v>Limite anual Ca-45</v>
      </c>
      <c r="AG18" s="14" t="s">
        <v>98</v>
      </c>
      <c r="AH18" s="14" t="s">
        <v>210</v>
      </c>
      <c r="AI18" s="17" t="s">
        <v>184</v>
      </c>
    </row>
    <row r="19" spans="1:35" x14ac:dyDescent="0.4">
      <c r="A19" s="78" t="s">
        <v>3</v>
      </c>
      <c r="B19" s="79" t="str">
        <f>VLOOKUP(A19,Entidades!A:C,2,FALSE)</f>
        <v>Processo</v>
      </c>
      <c r="C19" s="80" t="str">
        <f>VLOOKUP(A19,Entidades!A:C,3,FALSE)</f>
        <v>Licença</v>
      </c>
      <c r="D19" s="85"/>
      <c r="E19" s="86"/>
      <c r="F19" s="86"/>
      <c r="G19" s="86"/>
      <c r="H19" s="86"/>
      <c r="I19" s="86"/>
      <c r="J19" s="87"/>
      <c r="K19" s="87"/>
      <c r="L19" s="87"/>
      <c r="M19" s="87"/>
      <c r="N19" s="87"/>
      <c r="O19" s="87"/>
      <c r="P19" s="87"/>
      <c r="Q19" s="88"/>
      <c r="R19" s="28"/>
      <c r="S19" s="28"/>
      <c r="T19" s="61" t="str">
        <f>VLOOKUP($C19,Entidades!$C:$AB,2+T$15,FALSE)</f>
        <v>Limite anual F-18</v>
      </c>
      <c r="U19" s="62" t="str">
        <f>VLOOKUP($C19,Entidades!$C:$AB,2+U$15,FALSE)</f>
        <v>Limite anual Tc-99m</v>
      </c>
      <c r="V19" s="62" t="str">
        <f>VLOOKUP($C19,Entidades!$C:$AB,2+V$15,FALSE)</f>
        <v>Limite anual I-123</v>
      </c>
      <c r="W19" s="62" t="str">
        <f>VLOOKUP($C19,Entidades!$C:$AB,2+W$15,FALSE)</f>
        <v>Limite anual I-125</v>
      </c>
      <c r="X19" s="62" t="str">
        <f>VLOOKUP($C19,Entidades!$C:$AB,2+X$15,FALSE)</f>
        <v>Limite anual I-131</v>
      </c>
      <c r="Y19" s="62" t="str">
        <f>VLOOKUP($C19,Entidades!$C:$AB,2+Y$15,FALSE)</f>
        <v>Limite anual H-3</v>
      </c>
      <c r="Z19" s="62" t="str">
        <f>VLOOKUP($C19,Entidades!$C:$AB,2+Z$15,FALSE)</f>
        <v>Limite anual C-14</v>
      </c>
      <c r="AA19" s="62" t="str">
        <f>VLOOKUP($C19,Entidades!$C:$AB,2+AA$15,FALSE)</f>
        <v>Limite anual P-32</v>
      </c>
      <c r="AB19" s="62" t="str">
        <f>VLOOKUP($C19,Entidades!$C:$AB,2+AB$15,FALSE)</f>
        <v>Limite anual P-33</v>
      </c>
      <c r="AC19" s="62" t="str">
        <f>VLOOKUP($C19,Entidades!$C:$AB,2+AC$15,FALSE)</f>
        <v>Limite anual S-35</v>
      </c>
      <c r="AD19" s="63" t="str">
        <f>VLOOKUP($C19,Entidades!$C:$AB,2+AD$15,FALSE)</f>
        <v>Limite anual Ca-45</v>
      </c>
      <c r="AG19" s="14" t="s">
        <v>137</v>
      </c>
      <c r="AH19" s="14" t="s">
        <v>418</v>
      </c>
      <c r="AI19" s="17" t="s">
        <v>193</v>
      </c>
    </row>
    <row r="20" spans="1:35" x14ac:dyDescent="0.4">
      <c r="A20" s="78" t="s">
        <v>3</v>
      </c>
      <c r="B20" s="79" t="str">
        <f>VLOOKUP(A20,Entidades!A:C,2,FALSE)</f>
        <v>Processo</v>
      </c>
      <c r="C20" s="80" t="str">
        <f>VLOOKUP(A20,Entidades!A:C,3,FALSE)</f>
        <v>Licença</v>
      </c>
      <c r="D20" s="85"/>
      <c r="E20" s="86"/>
      <c r="F20" s="86"/>
      <c r="G20" s="86"/>
      <c r="H20" s="86"/>
      <c r="I20" s="86"/>
      <c r="J20" s="87"/>
      <c r="K20" s="87"/>
      <c r="L20" s="87"/>
      <c r="M20" s="87"/>
      <c r="N20" s="87"/>
      <c r="O20" s="87"/>
      <c r="P20" s="87"/>
      <c r="Q20" s="88"/>
      <c r="R20" s="28"/>
      <c r="S20" s="28"/>
      <c r="T20" s="61" t="str">
        <f>VLOOKUP($C20,Entidades!$C:$AB,2+T$15,FALSE)</f>
        <v>Limite anual F-18</v>
      </c>
      <c r="U20" s="62" t="str">
        <f>VLOOKUP($C20,Entidades!$C:$AB,2+U$15,FALSE)</f>
        <v>Limite anual Tc-99m</v>
      </c>
      <c r="V20" s="62" t="str">
        <f>VLOOKUP($C20,Entidades!$C:$AB,2+V$15,FALSE)</f>
        <v>Limite anual I-123</v>
      </c>
      <c r="W20" s="62" t="str">
        <f>VLOOKUP($C20,Entidades!$C:$AB,2+W$15,FALSE)</f>
        <v>Limite anual I-125</v>
      </c>
      <c r="X20" s="62" t="str">
        <f>VLOOKUP($C20,Entidades!$C:$AB,2+X$15,FALSE)</f>
        <v>Limite anual I-131</v>
      </c>
      <c r="Y20" s="62" t="str">
        <f>VLOOKUP($C20,Entidades!$C:$AB,2+Y$15,FALSE)</f>
        <v>Limite anual H-3</v>
      </c>
      <c r="Z20" s="62" t="str">
        <f>VLOOKUP($C20,Entidades!$C:$AB,2+Z$15,FALSE)</f>
        <v>Limite anual C-14</v>
      </c>
      <c r="AA20" s="62" t="str">
        <f>VLOOKUP($C20,Entidades!$C:$AB,2+AA$15,FALSE)</f>
        <v>Limite anual P-32</v>
      </c>
      <c r="AB20" s="62" t="str">
        <f>VLOOKUP($C20,Entidades!$C:$AB,2+AB$15,FALSE)</f>
        <v>Limite anual P-33</v>
      </c>
      <c r="AC20" s="62" t="str">
        <f>VLOOKUP($C20,Entidades!$C:$AB,2+AC$15,FALSE)</f>
        <v>Limite anual S-35</v>
      </c>
      <c r="AD20" s="63" t="str">
        <f>VLOOKUP($C20,Entidades!$C:$AB,2+AD$15,FALSE)</f>
        <v>Limite anual Ca-45</v>
      </c>
      <c r="AG20" s="14" t="s">
        <v>86</v>
      </c>
      <c r="AH20" s="14" t="s">
        <v>341</v>
      </c>
      <c r="AI20" s="17" t="s">
        <v>189</v>
      </c>
    </row>
    <row r="21" spans="1:35" x14ac:dyDescent="0.4">
      <c r="A21" s="78" t="s">
        <v>3</v>
      </c>
      <c r="B21" s="79" t="str">
        <f>VLOOKUP(A21,Entidades!A:C,2,FALSE)</f>
        <v>Processo</v>
      </c>
      <c r="C21" s="80" t="str">
        <f>VLOOKUP(A21,Entidades!A:C,3,FALSE)</f>
        <v>Licença</v>
      </c>
      <c r="D21" s="85"/>
      <c r="E21" s="86"/>
      <c r="F21" s="86"/>
      <c r="G21" s="86"/>
      <c r="H21" s="86"/>
      <c r="I21" s="86"/>
      <c r="J21" s="87"/>
      <c r="K21" s="87"/>
      <c r="L21" s="87"/>
      <c r="M21" s="87"/>
      <c r="N21" s="87"/>
      <c r="O21" s="87"/>
      <c r="P21" s="87"/>
      <c r="Q21" s="88"/>
      <c r="R21" s="28"/>
      <c r="S21" s="28"/>
      <c r="T21" s="61" t="str">
        <f>VLOOKUP($C21,Entidades!$C:$AB,2+T$15,FALSE)</f>
        <v>Limite anual F-18</v>
      </c>
      <c r="U21" s="62" t="str">
        <f>VLOOKUP($C21,Entidades!$C:$AB,2+U$15,FALSE)</f>
        <v>Limite anual Tc-99m</v>
      </c>
      <c r="V21" s="62" t="str">
        <f>VLOOKUP($C21,Entidades!$C:$AB,2+V$15,FALSE)</f>
        <v>Limite anual I-123</v>
      </c>
      <c r="W21" s="62" t="str">
        <f>VLOOKUP($C21,Entidades!$C:$AB,2+W$15,FALSE)</f>
        <v>Limite anual I-125</v>
      </c>
      <c r="X21" s="62" t="str">
        <f>VLOOKUP($C21,Entidades!$C:$AB,2+X$15,FALSE)</f>
        <v>Limite anual I-131</v>
      </c>
      <c r="Y21" s="62" t="str">
        <f>VLOOKUP($C21,Entidades!$C:$AB,2+Y$15,FALSE)</f>
        <v>Limite anual H-3</v>
      </c>
      <c r="Z21" s="62" t="str">
        <f>VLOOKUP($C21,Entidades!$C:$AB,2+Z$15,FALSE)</f>
        <v>Limite anual C-14</v>
      </c>
      <c r="AA21" s="62" t="str">
        <f>VLOOKUP($C21,Entidades!$C:$AB,2+AA$15,FALSE)</f>
        <v>Limite anual P-32</v>
      </c>
      <c r="AB21" s="62" t="str">
        <f>VLOOKUP($C21,Entidades!$C:$AB,2+AB$15,FALSE)</f>
        <v>Limite anual P-33</v>
      </c>
      <c r="AC21" s="62" t="str">
        <f>VLOOKUP($C21,Entidades!$C:$AB,2+AC$15,FALSE)</f>
        <v>Limite anual S-35</v>
      </c>
      <c r="AD21" s="63" t="str">
        <f>VLOOKUP($C21,Entidades!$C:$AB,2+AD$15,FALSE)</f>
        <v>Limite anual Ca-45</v>
      </c>
      <c r="AG21" s="14" t="s">
        <v>83</v>
      </c>
      <c r="AH21" s="14" t="s">
        <v>368</v>
      </c>
      <c r="AI21" s="17" t="s">
        <v>199</v>
      </c>
    </row>
    <row r="22" spans="1:35" x14ac:dyDescent="0.4">
      <c r="A22" s="78" t="s">
        <v>3</v>
      </c>
      <c r="B22" s="79" t="str">
        <f>VLOOKUP(A22,Entidades!A:C,2,FALSE)</f>
        <v>Processo</v>
      </c>
      <c r="C22" s="80" t="str">
        <f>VLOOKUP(A22,Entidades!A:C,3,FALSE)</f>
        <v>Licença</v>
      </c>
      <c r="D22" s="85"/>
      <c r="E22" s="86"/>
      <c r="F22" s="86"/>
      <c r="G22" s="86"/>
      <c r="H22" s="86"/>
      <c r="I22" s="86"/>
      <c r="J22" s="87"/>
      <c r="K22" s="87"/>
      <c r="L22" s="87"/>
      <c r="M22" s="87"/>
      <c r="N22" s="87"/>
      <c r="O22" s="87"/>
      <c r="P22" s="87"/>
      <c r="Q22" s="88"/>
      <c r="R22" s="28"/>
      <c r="S22" s="28"/>
      <c r="T22" s="61" t="str">
        <f>VLOOKUP($C22,Entidades!$C:$AB,2+T$15,FALSE)</f>
        <v>Limite anual F-18</v>
      </c>
      <c r="U22" s="62" t="str">
        <f>VLOOKUP($C22,Entidades!$C:$AB,2+U$15,FALSE)</f>
        <v>Limite anual Tc-99m</v>
      </c>
      <c r="V22" s="62" t="str">
        <f>VLOOKUP($C22,Entidades!$C:$AB,2+V$15,FALSE)</f>
        <v>Limite anual I-123</v>
      </c>
      <c r="W22" s="62" t="str">
        <f>VLOOKUP($C22,Entidades!$C:$AB,2+W$15,FALSE)</f>
        <v>Limite anual I-125</v>
      </c>
      <c r="X22" s="62" t="str">
        <f>VLOOKUP($C22,Entidades!$C:$AB,2+X$15,FALSE)</f>
        <v>Limite anual I-131</v>
      </c>
      <c r="Y22" s="62" t="str">
        <f>VLOOKUP($C22,Entidades!$C:$AB,2+Y$15,FALSE)</f>
        <v>Limite anual H-3</v>
      </c>
      <c r="Z22" s="62" t="str">
        <f>VLOOKUP($C22,Entidades!$C:$AB,2+Z$15,FALSE)</f>
        <v>Limite anual C-14</v>
      </c>
      <c r="AA22" s="62" t="str">
        <f>VLOOKUP($C22,Entidades!$C:$AB,2+AA$15,FALSE)</f>
        <v>Limite anual P-32</v>
      </c>
      <c r="AB22" s="62" t="str">
        <f>VLOOKUP($C22,Entidades!$C:$AB,2+AB$15,FALSE)</f>
        <v>Limite anual P-33</v>
      </c>
      <c r="AC22" s="62" t="str">
        <f>VLOOKUP($C22,Entidades!$C:$AB,2+AC$15,FALSE)</f>
        <v>Limite anual S-35</v>
      </c>
      <c r="AD22" s="63" t="str">
        <f>VLOOKUP($C22,Entidades!$C:$AB,2+AD$15,FALSE)</f>
        <v>Limite anual Ca-45</v>
      </c>
      <c r="AG22" s="14" t="s">
        <v>84</v>
      </c>
      <c r="AH22" s="14" t="s">
        <v>440</v>
      </c>
      <c r="AI22" s="17" t="s">
        <v>203</v>
      </c>
    </row>
    <row r="23" spans="1:35" x14ac:dyDescent="0.4">
      <c r="A23" s="78" t="s">
        <v>3</v>
      </c>
      <c r="B23" s="79" t="str">
        <f>VLOOKUP(A23,Entidades!A:C,2,FALSE)</f>
        <v>Processo</v>
      </c>
      <c r="C23" s="80" t="str">
        <f>VLOOKUP(A23,Entidades!A:C,3,FALSE)</f>
        <v>Licença</v>
      </c>
      <c r="D23" s="85"/>
      <c r="E23" s="86"/>
      <c r="F23" s="86"/>
      <c r="G23" s="86"/>
      <c r="H23" s="86"/>
      <c r="I23" s="86"/>
      <c r="J23" s="87"/>
      <c r="K23" s="87"/>
      <c r="L23" s="87"/>
      <c r="M23" s="87"/>
      <c r="N23" s="87"/>
      <c r="O23" s="87"/>
      <c r="P23" s="87"/>
      <c r="Q23" s="88"/>
      <c r="R23" s="28"/>
      <c r="S23" s="28"/>
      <c r="T23" s="61" t="str">
        <f>VLOOKUP($C23,Entidades!$C:$AB,2+T$15,FALSE)</f>
        <v>Limite anual F-18</v>
      </c>
      <c r="U23" s="62" t="str">
        <f>VLOOKUP($C23,Entidades!$C:$AB,2+U$15,FALSE)</f>
        <v>Limite anual Tc-99m</v>
      </c>
      <c r="V23" s="62" t="str">
        <f>VLOOKUP($C23,Entidades!$C:$AB,2+V$15,FALSE)</f>
        <v>Limite anual I-123</v>
      </c>
      <c r="W23" s="62" t="str">
        <f>VLOOKUP($C23,Entidades!$C:$AB,2+W$15,FALSE)</f>
        <v>Limite anual I-125</v>
      </c>
      <c r="X23" s="62" t="str">
        <f>VLOOKUP($C23,Entidades!$C:$AB,2+X$15,FALSE)</f>
        <v>Limite anual I-131</v>
      </c>
      <c r="Y23" s="62" t="str">
        <f>VLOOKUP($C23,Entidades!$C:$AB,2+Y$15,FALSE)</f>
        <v>Limite anual H-3</v>
      </c>
      <c r="Z23" s="62" t="str">
        <f>VLOOKUP($C23,Entidades!$C:$AB,2+Z$15,FALSE)</f>
        <v>Limite anual C-14</v>
      </c>
      <c r="AA23" s="62" t="str">
        <f>VLOOKUP($C23,Entidades!$C:$AB,2+AA$15,FALSE)</f>
        <v>Limite anual P-32</v>
      </c>
      <c r="AB23" s="62" t="str">
        <f>VLOOKUP($C23,Entidades!$C:$AB,2+AB$15,FALSE)</f>
        <v>Limite anual P-33</v>
      </c>
      <c r="AC23" s="62" t="str">
        <f>VLOOKUP($C23,Entidades!$C:$AB,2+AC$15,FALSE)</f>
        <v>Limite anual S-35</v>
      </c>
      <c r="AD23" s="63" t="str">
        <f>VLOOKUP($C23,Entidades!$C:$AB,2+AD$15,FALSE)</f>
        <v>Limite anual Ca-45</v>
      </c>
      <c r="AG23" s="14" t="s">
        <v>85</v>
      </c>
      <c r="AH23" s="14" t="s">
        <v>236</v>
      </c>
      <c r="AI23" s="17" t="s">
        <v>198</v>
      </c>
    </row>
    <row r="24" spans="1:35" x14ac:dyDescent="0.4">
      <c r="A24" s="78" t="s">
        <v>3</v>
      </c>
      <c r="B24" s="79" t="str">
        <f>VLOOKUP(A24,Entidades!A:C,2,FALSE)</f>
        <v>Processo</v>
      </c>
      <c r="C24" s="80" t="str">
        <f>VLOOKUP(A24,Entidades!A:C,3,FALSE)</f>
        <v>Licença</v>
      </c>
      <c r="D24" s="85"/>
      <c r="E24" s="86"/>
      <c r="F24" s="86"/>
      <c r="G24" s="86"/>
      <c r="H24" s="86"/>
      <c r="I24" s="86"/>
      <c r="J24" s="87"/>
      <c r="K24" s="87"/>
      <c r="L24" s="87"/>
      <c r="M24" s="87"/>
      <c r="N24" s="87"/>
      <c r="O24" s="87"/>
      <c r="P24" s="87"/>
      <c r="Q24" s="88"/>
      <c r="R24" s="28"/>
      <c r="S24" s="28"/>
      <c r="T24" s="61" t="str">
        <f>VLOOKUP($C24,Entidades!$C:$AB,2+T$15,FALSE)</f>
        <v>Limite anual F-18</v>
      </c>
      <c r="U24" s="62" t="str">
        <f>VLOOKUP($C24,Entidades!$C:$AB,2+U$15,FALSE)</f>
        <v>Limite anual Tc-99m</v>
      </c>
      <c r="V24" s="62" t="str">
        <f>VLOOKUP($C24,Entidades!$C:$AB,2+V$15,FALSE)</f>
        <v>Limite anual I-123</v>
      </c>
      <c r="W24" s="62" t="str">
        <f>VLOOKUP($C24,Entidades!$C:$AB,2+W$15,FALSE)</f>
        <v>Limite anual I-125</v>
      </c>
      <c r="X24" s="62" t="str">
        <f>VLOOKUP($C24,Entidades!$C:$AB,2+X$15,FALSE)</f>
        <v>Limite anual I-131</v>
      </c>
      <c r="Y24" s="62" t="str">
        <f>VLOOKUP($C24,Entidades!$C:$AB,2+Y$15,FALSE)</f>
        <v>Limite anual H-3</v>
      </c>
      <c r="Z24" s="62" t="str">
        <f>VLOOKUP($C24,Entidades!$C:$AB,2+Z$15,FALSE)</f>
        <v>Limite anual C-14</v>
      </c>
      <c r="AA24" s="62" t="str">
        <f>VLOOKUP($C24,Entidades!$C:$AB,2+AA$15,FALSE)</f>
        <v>Limite anual P-32</v>
      </c>
      <c r="AB24" s="62" t="str">
        <f>VLOOKUP($C24,Entidades!$C:$AB,2+AB$15,FALSE)</f>
        <v>Limite anual P-33</v>
      </c>
      <c r="AC24" s="62" t="str">
        <f>VLOOKUP($C24,Entidades!$C:$AB,2+AC$15,FALSE)</f>
        <v>Limite anual S-35</v>
      </c>
      <c r="AD24" s="63" t="str">
        <f>VLOOKUP($C24,Entidades!$C:$AB,2+AD$15,FALSE)</f>
        <v>Limite anual Ca-45</v>
      </c>
      <c r="AG24" s="14" t="s">
        <v>8</v>
      </c>
      <c r="AH24" s="14" t="s">
        <v>394</v>
      </c>
      <c r="AI24" s="17" t="s">
        <v>191</v>
      </c>
    </row>
    <row r="25" spans="1:35" x14ac:dyDescent="0.4">
      <c r="A25" s="78" t="s">
        <v>3</v>
      </c>
      <c r="B25" s="79" t="str">
        <f>VLOOKUP(A25,Entidades!A:C,2,FALSE)</f>
        <v>Processo</v>
      </c>
      <c r="C25" s="80" t="str">
        <f>VLOOKUP(A25,Entidades!A:C,3,FALSE)</f>
        <v>Licença</v>
      </c>
      <c r="D25" s="85"/>
      <c r="E25" s="86"/>
      <c r="F25" s="86"/>
      <c r="G25" s="86"/>
      <c r="H25" s="86"/>
      <c r="I25" s="86"/>
      <c r="J25" s="87"/>
      <c r="K25" s="87"/>
      <c r="L25" s="87"/>
      <c r="M25" s="87"/>
      <c r="N25" s="87"/>
      <c r="O25" s="87"/>
      <c r="P25" s="87"/>
      <c r="Q25" s="88"/>
      <c r="R25" s="28"/>
      <c r="S25" s="28"/>
      <c r="T25" s="61" t="str">
        <f>VLOOKUP($C25,Entidades!$C:$AB,2+T$15,FALSE)</f>
        <v>Limite anual F-18</v>
      </c>
      <c r="U25" s="62" t="str">
        <f>VLOOKUP($C25,Entidades!$C:$AB,2+U$15,FALSE)</f>
        <v>Limite anual Tc-99m</v>
      </c>
      <c r="V25" s="62" t="str">
        <f>VLOOKUP($C25,Entidades!$C:$AB,2+V$15,FALSE)</f>
        <v>Limite anual I-123</v>
      </c>
      <c r="W25" s="62" t="str">
        <f>VLOOKUP($C25,Entidades!$C:$AB,2+W$15,FALSE)</f>
        <v>Limite anual I-125</v>
      </c>
      <c r="X25" s="62" t="str">
        <f>VLOOKUP($C25,Entidades!$C:$AB,2+X$15,FALSE)</f>
        <v>Limite anual I-131</v>
      </c>
      <c r="Y25" s="62" t="str">
        <f>VLOOKUP($C25,Entidades!$C:$AB,2+Y$15,FALSE)</f>
        <v>Limite anual H-3</v>
      </c>
      <c r="Z25" s="62" t="str">
        <f>VLOOKUP($C25,Entidades!$C:$AB,2+Z$15,FALSE)</f>
        <v>Limite anual C-14</v>
      </c>
      <c r="AA25" s="62" t="str">
        <f>VLOOKUP($C25,Entidades!$C:$AB,2+AA$15,FALSE)</f>
        <v>Limite anual P-32</v>
      </c>
      <c r="AB25" s="62" t="str">
        <f>VLOOKUP($C25,Entidades!$C:$AB,2+AB$15,FALSE)</f>
        <v>Limite anual P-33</v>
      </c>
      <c r="AC25" s="62" t="str">
        <f>VLOOKUP($C25,Entidades!$C:$AB,2+AC$15,FALSE)</f>
        <v>Limite anual S-35</v>
      </c>
      <c r="AD25" s="63" t="str">
        <f>VLOOKUP($C25,Entidades!$C:$AB,2+AD$15,FALSE)</f>
        <v>Limite anual Ca-45</v>
      </c>
      <c r="AG25" s="14" t="s">
        <v>88</v>
      </c>
      <c r="AH25" s="14" t="s">
        <v>371</v>
      </c>
      <c r="AI25" s="17" t="s">
        <v>196</v>
      </c>
    </row>
    <row r="26" spans="1:35" x14ac:dyDescent="0.4">
      <c r="A26" s="78" t="s">
        <v>3</v>
      </c>
      <c r="B26" s="79" t="str">
        <f>VLOOKUP(A26,Entidades!A:C,2,FALSE)</f>
        <v>Processo</v>
      </c>
      <c r="C26" s="80" t="str">
        <f>VLOOKUP(A26,Entidades!A:C,3,FALSE)</f>
        <v>Licença</v>
      </c>
      <c r="D26" s="85"/>
      <c r="E26" s="86"/>
      <c r="F26" s="86"/>
      <c r="G26" s="86"/>
      <c r="H26" s="86"/>
      <c r="I26" s="86"/>
      <c r="J26" s="87"/>
      <c r="K26" s="87"/>
      <c r="L26" s="87"/>
      <c r="M26" s="87"/>
      <c r="N26" s="87"/>
      <c r="O26" s="87"/>
      <c r="P26" s="87"/>
      <c r="Q26" s="88"/>
      <c r="R26" s="28"/>
      <c r="S26" s="28"/>
      <c r="T26" s="61" t="str">
        <f>VLOOKUP($C26,Entidades!$C:$AB,2+T$15,FALSE)</f>
        <v>Limite anual F-18</v>
      </c>
      <c r="U26" s="62" t="str">
        <f>VLOOKUP($C26,Entidades!$C:$AB,2+U$15,FALSE)</f>
        <v>Limite anual Tc-99m</v>
      </c>
      <c r="V26" s="62" t="str">
        <f>VLOOKUP($C26,Entidades!$C:$AB,2+V$15,FALSE)</f>
        <v>Limite anual I-123</v>
      </c>
      <c r="W26" s="62" t="str">
        <f>VLOOKUP($C26,Entidades!$C:$AB,2+W$15,FALSE)</f>
        <v>Limite anual I-125</v>
      </c>
      <c r="X26" s="62" t="str">
        <f>VLOOKUP($C26,Entidades!$C:$AB,2+X$15,FALSE)</f>
        <v>Limite anual I-131</v>
      </c>
      <c r="Y26" s="62" t="str">
        <f>VLOOKUP($C26,Entidades!$C:$AB,2+Y$15,FALSE)</f>
        <v>Limite anual H-3</v>
      </c>
      <c r="Z26" s="62" t="str">
        <f>VLOOKUP($C26,Entidades!$C:$AB,2+Z$15,FALSE)</f>
        <v>Limite anual C-14</v>
      </c>
      <c r="AA26" s="62" t="str">
        <f>VLOOKUP($C26,Entidades!$C:$AB,2+AA$15,FALSE)</f>
        <v>Limite anual P-32</v>
      </c>
      <c r="AB26" s="62" t="str">
        <f>VLOOKUP($C26,Entidades!$C:$AB,2+AB$15,FALSE)</f>
        <v>Limite anual P-33</v>
      </c>
      <c r="AC26" s="62" t="str">
        <f>VLOOKUP($C26,Entidades!$C:$AB,2+AC$15,FALSE)</f>
        <v>Limite anual S-35</v>
      </c>
      <c r="AD26" s="63" t="str">
        <f>VLOOKUP($C26,Entidades!$C:$AB,2+AD$15,FALSE)</f>
        <v>Limite anual Ca-45</v>
      </c>
      <c r="AG26" s="14" t="s">
        <v>79</v>
      </c>
      <c r="AH26" s="14" t="s">
        <v>351</v>
      </c>
      <c r="AI26" s="17" t="s">
        <v>187</v>
      </c>
    </row>
    <row r="27" spans="1:35" x14ac:dyDescent="0.4">
      <c r="A27" s="78" t="s">
        <v>3</v>
      </c>
      <c r="B27" s="79" t="str">
        <f>VLOOKUP(A27,Entidades!A:C,2,FALSE)</f>
        <v>Processo</v>
      </c>
      <c r="C27" s="80" t="str">
        <f>VLOOKUP(A27,Entidades!A:C,3,FALSE)</f>
        <v>Licença</v>
      </c>
      <c r="D27" s="85"/>
      <c r="E27" s="86"/>
      <c r="F27" s="86"/>
      <c r="G27" s="86"/>
      <c r="H27" s="86"/>
      <c r="I27" s="86"/>
      <c r="J27" s="87"/>
      <c r="K27" s="87"/>
      <c r="L27" s="87"/>
      <c r="M27" s="87"/>
      <c r="N27" s="87"/>
      <c r="O27" s="87"/>
      <c r="P27" s="87"/>
      <c r="Q27" s="88"/>
      <c r="R27" s="28"/>
      <c r="S27" s="28"/>
      <c r="T27" s="61" t="str">
        <f>VLOOKUP($C27,Entidades!$C:$AB,2+T$15,FALSE)</f>
        <v>Limite anual F-18</v>
      </c>
      <c r="U27" s="62" t="str">
        <f>VLOOKUP($C27,Entidades!$C:$AB,2+U$15,FALSE)</f>
        <v>Limite anual Tc-99m</v>
      </c>
      <c r="V27" s="62" t="str">
        <f>VLOOKUP($C27,Entidades!$C:$AB,2+V$15,FALSE)</f>
        <v>Limite anual I-123</v>
      </c>
      <c r="W27" s="62" t="str">
        <f>VLOOKUP($C27,Entidades!$C:$AB,2+W$15,FALSE)</f>
        <v>Limite anual I-125</v>
      </c>
      <c r="X27" s="62" t="str">
        <f>VLOOKUP($C27,Entidades!$C:$AB,2+X$15,FALSE)</f>
        <v>Limite anual I-131</v>
      </c>
      <c r="Y27" s="62" t="str">
        <f>VLOOKUP($C27,Entidades!$C:$AB,2+Y$15,FALSE)</f>
        <v>Limite anual H-3</v>
      </c>
      <c r="Z27" s="62" t="str">
        <f>VLOOKUP($C27,Entidades!$C:$AB,2+Z$15,FALSE)</f>
        <v>Limite anual C-14</v>
      </c>
      <c r="AA27" s="62" t="str">
        <f>VLOOKUP($C27,Entidades!$C:$AB,2+AA$15,FALSE)</f>
        <v>Limite anual P-32</v>
      </c>
      <c r="AB27" s="62" t="str">
        <f>VLOOKUP($C27,Entidades!$C:$AB,2+AB$15,FALSE)</f>
        <v>Limite anual P-33</v>
      </c>
      <c r="AC27" s="62" t="str">
        <f>VLOOKUP($C27,Entidades!$C:$AB,2+AC$15,FALSE)</f>
        <v>Limite anual S-35</v>
      </c>
      <c r="AD27" s="63" t="str">
        <f>VLOOKUP($C27,Entidades!$C:$AB,2+AD$15,FALSE)</f>
        <v>Limite anual Ca-45</v>
      </c>
      <c r="AG27" s="14" t="s">
        <v>81</v>
      </c>
      <c r="AH27" s="14" t="s">
        <v>289</v>
      </c>
      <c r="AI27" s="17" t="s">
        <v>190</v>
      </c>
    </row>
    <row r="28" spans="1:35" x14ac:dyDescent="0.4">
      <c r="A28" s="78" t="s">
        <v>3</v>
      </c>
      <c r="B28" s="79" t="str">
        <f>VLOOKUP(A28,Entidades!A:C,2,FALSE)</f>
        <v>Processo</v>
      </c>
      <c r="C28" s="80" t="str">
        <f>VLOOKUP(A28,Entidades!A:C,3,FALSE)</f>
        <v>Licença</v>
      </c>
      <c r="D28" s="85"/>
      <c r="E28" s="86"/>
      <c r="F28" s="86"/>
      <c r="G28" s="86"/>
      <c r="H28" s="86"/>
      <c r="I28" s="86"/>
      <c r="J28" s="87"/>
      <c r="K28" s="87"/>
      <c r="L28" s="87"/>
      <c r="M28" s="87"/>
      <c r="N28" s="87"/>
      <c r="O28" s="87"/>
      <c r="P28" s="87"/>
      <c r="Q28" s="88"/>
      <c r="R28" s="28"/>
      <c r="S28" s="28"/>
      <c r="T28" s="61" t="str">
        <f>VLOOKUP($C28,Entidades!$C:$AB,2+T$15,FALSE)</f>
        <v>Limite anual F-18</v>
      </c>
      <c r="U28" s="62" t="str">
        <f>VLOOKUP($C28,Entidades!$C:$AB,2+U$15,FALSE)</f>
        <v>Limite anual Tc-99m</v>
      </c>
      <c r="V28" s="62" t="str">
        <f>VLOOKUP($C28,Entidades!$C:$AB,2+V$15,FALSE)</f>
        <v>Limite anual I-123</v>
      </c>
      <c r="W28" s="62" t="str">
        <f>VLOOKUP($C28,Entidades!$C:$AB,2+W$15,FALSE)</f>
        <v>Limite anual I-125</v>
      </c>
      <c r="X28" s="62" t="str">
        <f>VLOOKUP($C28,Entidades!$C:$AB,2+X$15,FALSE)</f>
        <v>Limite anual I-131</v>
      </c>
      <c r="Y28" s="62" t="str">
        <f>VLOOKUP($C28,Entidades!$C:$AB,2+Y$15,FALSE)</f>
        <v>Limite anual H-3</v>
      </c>
      <c r="Z28" s="62" t="str">
        <f>VLOOKUP($C28,Entidades!$C:$AB,2+Z$15,FALSE)</f>
        <v>Limite anual C-14</v>
      </c>
      <c r="AA28" s="62" t="str">
        <f>VLOOKUP($C28,Entidades!$C:$AB,2+AA$15,FALSE)</f>
        <v>Limite anual P-32</v>
      </c>
      <c r="AB28" s="62" t="str">
        <f>VLOOKUP($C28,Entidades!$C:$AB,2+AB$15,FALSE)</f>
        <v>Limite anual P-33</v>
      </c>
      <c r="AC28" s="62" t="str">
        <f>VLOOKUP($C28,Entidades!$C:$AB,2+AC$15,FALSE)</f>
        <v>Limite anual S-35</v>
      </c>
      <c r="AD28" s="63" t="str">
        <f>VLOOKUP($C28,Entidades!$C:$AB,2+AD$15,FALSE)</f>
        <v>Limite anual Ca-45</v>
      </c>
      <c r="AG28" s="14" t="s">
        <v>95</v>
      </c>
      <c r="AH28" s="14" t="s">
        <v>345</v>
      </c>
      <c r="AI28" s="17" t="s">
        <v>205</v>
      </c>
    </row>
    <row r="29" spans="1:35" ht="15" thickBot="1" x14ac:dyDescent="0.45">
      <c r="A29" s="78" t="s">
        <v>3</v>
      </c>
      <c r="B29" s="79" t="str">
        <f>VLOOKUP(A29,Entidades!A:C,2,FALSE)</f>
        <v>Processo</v>
      </c>
      <c r="C29" s="80" t="str">
        <f>VLOOKUP(A29,Entidades!A:C,3,FALSE)</f>
        <v>Licença</v>
      </c>
      <c r="D29" s="85"/>
      <c r="E29" s="86"/>
      <c r="F29" s="86"/>
      <c r="G29" s="86"/>
      <c r="H29" s="86"/>
      <c r="I29" s="86"/>
      <c r="J29" s="87"/>
      <c r="K29" s="87"/>
      <c r="L29" s="87"/>
      <c r="M29" s="87"/>
      <c r="N29" s="87"/>
      <c r="O29" s="87"/>
      <c r="P29" s="87"/>
      <c r="Q29" s="88"/>
      <c r="R29" s="28"/>
      <c r="S29" s="28"/>
      <c r="T29" s="61" t="str">
        <f>VLOOKUP($C29,Entidades!$C:$AB,2+T$15,FALSE)</f>
        <v>Limite anual F-18</v>
      </c>
      <c r="U29" s="62" t="str">
        <f>VLOOKUP($C29,Entidades!$C:$AB,2+U$15,FALSE)</f>
        <v>Limite anual Tc-99m</v>
      </c>
      <c r="V29" s="62" t="str">
        <f>VLOOKUP($C29,Entidades!$C:$AB,2+V$15,FALSE)</f>
        <v>Limite anual I-123</v>
      </c>
      <c r="W29" s="62" t="str">
        <f>VLOOKUP($C29,Entidades!$C:$AB,2+W$15,FALSE)</f>
        <v>Limite anual I-125</v>
      </c>
      <c r="X29" s="62" t="str">
        <f>VLOOKUP($C29,Entidades!$C:$AB,2+X$15,FALSE)</f>
        <v>Limite anual I-131</v>
      </c>
      <c r="Y29" s="62" t="str">
        <f>VLOOKUP($C29,Entidades!$C:$AB,2+Y$15,FALSE)</f>
        <v>Limite anual H-3</v>
      </c>
      <c r="Z29" s="62" t="str">
        <f>VLOOKUP($C29,Entidades!$C:$AB,2+Z$15,FALSE)</f>
        <v>Limite anual C-14</v>
      </c>
      <c r="AA29" s="62" t="str">
        <f>VLOOKUP($C29,Entidades!$C:$AB,2+AA$15,FALSE)</f>
        <v>Limite anual P-32</v>
      </c>
      <c r="AB29" s="62" t="str">
        <f>VLOOKUP($C29,Entidades!$C:$AB,2+AB$15,FALSE)</f>
        <v>Limite anual P-33</v>
      </c>
      <c r="AC29" s="62" t="str">
        <f>VLOOKUP($C29,Entidades!$C:$AB,2+AC$15,FALSE)</f>
        <v>Limite anual S-35</v>
      </c>
      <c r="AD29" s="63" t="str">
        <f>VLOOKUP($C29,Entidades!$C:$AB,2+AD$15,FALSE)</f>
        <v>Limite anual Ca-45</v>
      </c>
      <c r="AG29" s="14" t="s">
        <v>66</v>
      </c>
      <c r="AH29" s="14" t="s">
        <v>352</v>
      </c>
      <c r="AI29" s="18" t="s">
        <v>217</v>
      </c>
    </row>
    <row r="30" spans="1:35" x14ac:dyDescent="0.4">
      <c r="A30" s="78" t="s">
        <v>3</v>
      </c>
      <c r="B30" s="79" t="str">
        <f>VLOOKUP(A30,Entidades!A:C,2,FALSE)</f>
        <v>Processo</v>
      </c>
      <c r="C30" s="80" t="str">
        <f>VLOOKUP(A30,Entidades!A:C,3,FALSE)</f>
        <v>Licença</v>
      </c>
      <c r="D30" s="85"/>
      <c r="E30" s="86"/>
      <c r="F30" s="86"/>
      <c r="G30" s="86"/>
      <c r="H30" s="86"/>
      <c r="I30" s="86"/>
      <c r="J30" s="87"/>
      <c r="K30" s="87"/>
      <c r="L30" s="87"/>
      <c r="M30" s="87"/>
      <c r="N30" s="87"/>
      <c r="O30" s="87"/>
      <c r="P30" s="87"/>
      <c r="Q30" s="88"/>
      <c r="R30" s="28"/>
      <c r="S30" s="28"/>
      <c r="T30" s="61" t="str">
        <f>VLOOKUP($C30,Entidades!$C:$AB,2+T$15,FALSE)</f>
        <v>Limite anual F-18</v>
      </c>
      <c r="U30" s="62" t="str">
        <f>VLOOKUP($C30,Entidades!$C:$AB,2+U$15,FALSE)</f>
        <v>Limite anual Tc-99m</v>
      </c>
      <c r="V30" s="62" t="str">
        <f>VLOOKUP($C30,Entidades!$C:$AB,2+V$15,FALSE)</f>
        <v>Limite anual I-123</v>
      </c>
      <c r="W30" s="62" t="str">
        <f>VLOOKUP($C30,Entidades!$C:$AB,2+W$15,FALSE)</f>
        <v>Limite anual I-125</v>
      </c>
      <c r="X30" s="62" t="str">
        <f>VLOOKUP($C30,Entidades!$C:$AB,2+X$15,FALSE)</f>
        <v>Limite anual I-131</v>
      </c>
      <c r="Y30" s="62" t="str">
        <f>VLOOKUP($C30,Entidades!$C:$AB,2+Y$15,FALSE)</f>
        <v>Limite anual H-3</v>
      </c>
      <c r="Z30" s="62" t="str">
        <f>VLOOKUP($C30,Entidades!$C:$AB,2+Z$15,FALSE)</f>
        <v>Limite anual C-14</v>
      </c>
      <c r="AA30" s="62" t="str">
        <f>VLOOKUP($C30,Entidades!$C:$AB,2+AA$15,FALSE)</f>
        <v>Limite anual P-32</v>
      </c>
      <c r="AB30" s="62" t="str">
        <f>VLOOKUP($C30,Entidades!$C:$AB,2+AB$15,FALSE)</f>
        <v>Limite anual P-33</v>
      </c>
      <c r="AC30" s="62" t="str">
        <f>VLOOKUP($C30,Entidades!$C:$AB,2+AC$15,FALSE)</f>
        <v>Limite anual S-35</v>
      </c>
      <c r="AD30" s="63" t="str">
        <f>VLOOKUP($C30,Entidades!$C:$AB,2+AD$15,FALSE)</f>
        <v>Limite anual Ca-45</v>
      </c>
      <c r="AG30" s="14" t="s">
        <v>6</v>
      </c>
      <c r="AH30" s="14" t="s">
        <v>420</v>
      </c>
    </row>
    <row r="31" spans="1:35" x14ac:dyDescent="0.4">
      <c r="A31" s="78" t="s">
        <v>3</v>
      </c>
      <c r="B31" s="79" t="str">
        <f>VLOOKUP(A31,Entidades!A:C,2,FALSE)</f>
        <v>Processo</v>
      </c>
      <c r="C31" s="80" t="str">
        <f>VLOOKUP(A31,Entidades!A:C,3,FALSE)</f>
        <v>Licença</v>
      </c>
      <c r="D31" s="85"/>
      <c r="E31" s="86"/>
      <c r="F31" s="86"/>
      <c r="G31" s="86"/>
      <c r="H31" s="86"/>
      <c r="I31" s="86"/>
      <c r="J31" s="87"/>
      <c r="K31" s="87"/>
      <c r="L31" s="87"/>
      <c r="M31" s="87"/>
      <c r="N31" s="87"/>
      <c r="O31" s="87"/>
      <c r="P31" s="87"/>
      <c r="Q31" s="88"/>
      <c r="R31" s="28"/>
      <c r="S31" s="28"/>
      <c r="T31" s="61" t="str">
        <f>VLOOKUP($C31,Entidades!$C:$AB,2+T$15,FALSE)</f>
        <v>Limite anual F-18</v>
      </c>
      <c r="U31" s="62" t="str">
        <f>VLOOKUP($C31,Entidades!$C:$AB,2+U$15,FALSE)</f>
        <v>Limite anual Tc-99m</v>
      </c>
      <c r="V31" s="62" t="str">
        <f>VLOOKUP($C31,Entidades!$C:$AB,2+V$15,FALSE)</f>
        <v>Limite anual I-123</v>
      </c>
      <c r="W31" s="62" t="str">
        <f>VLOOKUP($C31,Entidades!$C:$AB,2+W$15,FALSE)</f>
        <v>Limite anual I-125</v>
      </c>
      <c r="X31" s="62" t="str">
        <f>VLOOKUP($C31,Entidades!$C:$AB,2+X$15,FALSE)</f>
        <v>Limite anual I-131</v>
      </c>
      <c r="Y31" s="62" t="str">
        <f>VLOOKUP($C31,Entidades!$C:$AB,2+Y$15,FALSE)</f>
        <v>Limite anual H-3</v>
      </c>
      <c r="Z31" s="62" t="str">
        <f>VLOOKUP($C31,Entidades!$C:$AB,2+Z$15,FALSE)</f>
        <v>Limite anual C-14</v>
      </c>
      <c r="AA31" s="62" t="str">
        <f>VLOOKUP($C31,Entidades!$C:$AB,2+AA$15,FALSE)</f>
        <v>Limite anual P-32</v>
      </c>
      <c r="AB31" s="62" t="str">
        <f>VLOOKUP($C31,Entidades!$C:$AB,2+AB$15,FALSE)</f>
        <v>Limite anual P-33</v>
      </c>
      <c r="AC31" s="62" t="str">
        <f>VLOOKUP($C31,Entidades!$C:$AB,2+AC$15,FALSE)</f>
        <v>Limite anual S-35</v>
      </c>
      <c r="AD31" s="63" t="str">
        <f>VLOOKUP($C31,Entidades!$C:$AB,2+AD$15,FALSE)</f>
        <v>Limite anual Ca-45</v>
      </c>
      <c r="AG31" s="14" t="s">
        <v>7</v>
      </c>
      <c r="AH31" s="14" t="s">
        <v>266</v>
      </c>
    </row>
    <row r="32" spans="1:35" x14ac:dyDescent="0.4">
      <c r="A32" s="78" t="s">
        <v>3</v>
      </c>
      <c r="B32" s="79" t="str">
        <f>VLOOKUP(A32,Entidades!A:C,2,FALSE)</f>
        <v>Processo</v>
      </c>
      <c r="C32" s="80" t="str">
        <f>VLOOKUP(A32,Entidades!A:C,3,FALSE)</f>
        <v>Licença</v>
      </c>
      <c r="D32" s="85"/>
      <c r="E32" s="86"/>
      <c r="F32" s="86"/>
      <c r="G32" s="86"/>
      <c r="H32" s="86"/>
      <c r="I32" s="86"/>
      <c r="J32" s="87"/>
      <c r="K32" s="87"/>
      <c r="L32" s="87"/>
      <c r="M32" s="87"/>
      <c r="N32" s="87"/>
      <c r="O32" s="87"/>
      <c r="P32" s="87"/>
      <c r="Q32" s="88"/>
      <c r="R32" s="28"/>
      <c r="S32" s="28"/>
      <c r="T32" s="61" t="str">
        <f>VLOOKUP($C32,Entidades!$C:$AB,2+T$15,FALSE)</f>
        <v>Limite anual F-18</v>
      </c>
      <c r="U32" s="62" t="str">
        <f>VLOOKUP($C32,Entidades!$C:$AB,2+U$15,FALSE)</f>
        <v>Limite anual Tc-99m</v>
      </c>
      <c r="V32" s="62" t="str">
        <f>VLOOKUP($C32,Entidades!$C:$AB,2+V$15,FALSE)</f>
        <v>Limite anual I-123</v>
      </c>
      <c r="W32" s="62" t="str">
        <f>VLOOKUP($C32,Entidades!$C:$AB,2+W$15,FALSE)</f>
        <v>Limite anual I-125</v>
      </c>
      <c r="X32" s="62" t="str">
        <f>VLOOKUP($C32,Entidades!$C:$AB,2+X$15,FALSE)</f>
        <v>Limite anual I-131</v>
      </c>
      <c r="Y32" s="62" t="str">
        <f>VLOOKUP($C32,Entidades!$C:$AB,2+Y$15,FALSE)</f>
        <v>Limite anual H-3</v>
      </c>
      <c r="Z32" s="62" t="str">
        <f>VLOOKUP($C32,Entidades!$C:$AB,2+Z$15,FALSE)</f>
        <v>Limite anual C-14</v>
      </c>
      <c r="AA32" s="62" t="str">
        <f>VLOOKUP($C32,Entidades!$C:$AB,2+AA$15,FALSE)</f>
        <v>Limite anual P-32</v>
      </c>
      <c r="AB32" s="62" t="str">
        <f>VLOOKUP($C32,Entidades!$C:$AB,2+AB$15,FALSE)</f>
        <v>Limite anual P-33</v>
      </c>
      <c r="AC32" s="62" t="str">
        <f>VLOOKUP($C32,Entidades!$C:$AB,2+AC$15,FALSE)</f>
        <v>Limite anual S-35</v>
      </c>
      <c r="AD32" s="63" t="str">
        <f>VLOOKUP($C32,Entidades!$C:$AB,2+AD$15,FALSE)</f>
        <v>Limite anual Ca-45</v>
      </c>
      <c r="AG32" s="14" t="s">
        <v>94</v>
      </c>
      <c r="AH32" s="14" t="s">
        <v>396</v>
      </c>
    </row>
    <row r="33" spans="1:34" x14ac:dyDescent="0.4">
      <c r="A33" s="78" t="s">
        <v>3</v>
      </c>
      <c r="B33" s="79" t="str">
        <f>VLOOKUP(A33,Entidades!A:C,2,FALSE)</f>
        <v>Processo</v>
      </c>
      <c r="C33" s="80" t="str">
        <f>VLOOKUP(A33,Entidades!A:C,3,FALSE)</f>
        <v>Licença</v>
      </c>
      <c r="D33" s="85"/>
      <c r="E33" s="86"/>
      <c r="F33" s="86"/>
      <c r="G33" s="86"/>
      <c r="H33" s="86"/>
      <c r="I33" s="86"/>
      <c r="J33" s="87"/>
      <c r="K33" s="87"/>
      <c r="L33" s="87"/>
      <c r="M33" s="87"/>
      <c r="N33" s="87"/>
      <c r="O33" s="87"/>
      <c r="P33" s="87"/>
      <c r="Q33" s="88"/>
      <c r="R33" s="28"/>
      <c r="S33" s="28"/>
      <c r="T33" s="61" t="str">
        <f>VLOOKUP($C33,Entidades!$C:$AB,2+T$15,FALSE)</f>
        <v>Limite anual F-18</v>
      </c>
      <c r="U33" s="62" t="str">
        <f>VLOOKUP($C33,Entidades!$C:$AB,2+U$15,FALSE)</f>
        <v>Limite anual Tc-99m</v>
      </c>
      <c r="V33" s="62" t="str">
        <f>VLOOKUP($C33,Entidades!$C:$AB,2+V$15,FALSE)</f>
        <v>Limite anual I-123</v>
      </c>
      <c r="W33" s="62" t="str">
        <f>VLOOKUP($C33,Entidades!$C:$AB,2+W$15,FALSE)</f>
        <v>Limite anual I-125</v>
      </c>
      <c r="X33" s="62" t="str">
        <f>VLOOKUP($C33,Entidades!$C:$AB,2+X$15,FALSE)</f>
        <v>Limite anual I-131</v>
      </c>
      <c r="Y33" s="62" t="str">
        <f>VLOOKUP($C33,Entidades!$C:$AB,2+Y$15,FALSE)</f>
        <v>Limite anual H-3</v>
      </c>
      <c r="Z33" s="62" t="str">
        <f>VLOOKUP($C33,Entidades!$C:$AB,2+Z$15,FALSE)</f>
        <v>Limite anual C-14</v>
      </c>
      <c r="AA33" s="62" t="str">
        <f>VLOOKUP($C33,Entidades!$C:$AB,2+AA$15,FALSE)</f>
        <v>Limite anual P-32</v>
      </c>
      <c r="AB33" s="62" t="str">
        <f>VLOOKUP($C33,Entidades!$C:$AB,2+AB$15,FALSE)</f>
        <v>Limite anual P-33</v>
      </c>
      <c r="AC33" s="62" t="str">
        <f>VLOOKUP($C33,Entidades!$C:$AB,2+AC$15,FALSE)</f>
        <v>Limite anual S-35</v>
      </c>
      <c r="AD33" s="63" t="str">
        <f>VLOOKUP($C33,Entidades!$C:$AB,2+AD$15,FALSE)</f>
        <v>Limite anual Ca-45</v>
      </c>
      <c r="AG33" s="14" t="s">
        <v>92</v>
      </c>
      <c r="AH33" s="14" t="s">
        <v>292</v>
      </c>
    </row>
    <row r="34" spans="1:34" x14ac:dyDescent="0.4">
      <c r="A34" s="78" t="s">
        <v>3</v>
      </c>
      <c r="B34" s="79" t="str">
        <f>VLOOKUP(A34,Entidades!A:C,2,FALSE)</f>
        <v>Processo</v>
      </c>
      <c r="C34" s="80" t="str">
        <f>VLOOKUP(A34,Entidades!A:C,3,FALSE)</f>
        <v>Licença</v>
      </c>
      <c r="D34" s="85"/>
      <c r="E34" s="86"/>
      <c r="F34" s="86"/>
      <c r="G34" s="86"/>
      <c r="H34" s="86"/>
      <c r="I34" s="86"/>
      <c r="J34" s="87"/>
      <c r="K34" s="87"/>
      <c r="L34" s="87"/>
      <c r="M34" s="87"/>
      <c r="N34" s="87"/>
      <c r="O34" s="87"/>
      <c r="P34" s="87"/>
      <c r="Q34" s="88"/>
      <c r="R34" s="28"/>
      <c r="S34" s="28"/>
      <c r="T34" s="61" t="str">
        <f>VLOOKUP($C34,Entidades!$C:$AB,2+T$15,FALSE)</f>
        <v>Limite anual F-18</v>
      </c>
      <c r="U34" s="62" t="str">
        <f>VLOOKUP($C34,Entidades!$C:$AB,2+U$15,FALSE)</f>
        <v>Limite anual Tc-99m</v>
      </c>
      <c r="V34" s="62" t="str">
        <f>VLOOKUP($C34,Entidades!$C:$AB,2+V$15,FALSE)</f>
        <v>Limite anual I-123</v>
      </c>
      <c r="W34" s="62" t="str">
        <f>VLOOKUP($C34,Entidades!$C:$AB,2+W$15,FALSE)</f>
        <v>Limite anual I-125</v>
      </c>
      <c r="X34" s="62" t="str">
        <f>VLOOKUP($C34,Entidades!$C:$AB,2+X$15,FALSE)</f>
        <v>Limite anual I-131</v>
      </c>
      <c r="Y34" s="62" t="str">
        <f>VLOOKUP($C34,Entidades!$C:$AB,2+Y$15,FALSE)</f>
        <v>Limite anual H-3</v>
      </c>
      <c r="Z34" s="62" t="str">
        <f>VLOOKUP($C34,Entidades!$C:$AB,2+Z$15,FALSE)</f>
        <v>Limite anual C-14</v>
      </c>
      <c r="AA34" s="62" t="str">
        <f>VLOOKUP($C34,Entidades!$C:$AB,2+AA$15,FALSE)</f>
        <v>Limite anual P-32</v>
      </c>
      <c r="AB34" s="62" t="str">
        <f>VLOOKUP($C34,Entidades!$C:$AB,2+AB$15,FALSE)</f>
        <v>Limite anual P-33</v>
      </c>
      <c r="AC34" s="62" t="str">
        <f>VLOOKUP($C34,Entidades!$C:$AB,2+AC$15,FALSE)</f>
        <v>Limite anual S-35</v>
      </c>
      <c r="AD34" s="63" t="str">
        <f>VLOOKUP($C34,Entidades!$C:$AB,2+AD$15,FALSE)</f>
        <v>Limite anual Ca-45</v>
      </c>
      <c r="AG34" s="14" t="s">
        <v>80</v>
      </c>
      <c r="AH34" s="14" t="s">
        <v>294</v>
      </c>
    </row>
    <row r="35" spans="1:34" x14ac:dyDescent="0.4">
      <c r="A35" s="78" t="s">
        <v>3</v>
      </c>
      <c r="B35" s="79" t="str">
        <f>VLOOKUP(A35,Entidades!A:C,2,FALSE)</f>
        <v>Processo</v>
      </c>
      <c r="C35" s="80" t="str">
        <f>VLOOKUP(A35,Entidades!A:C,3,FALSE)</f>
        <v>Licença</v>
      </c>
      <c r="D35" s="85"/>
      <c r="E35" s="86"/>
      <c r="F35" s="86"/>
      <c r="G35" s="86"/>
      <c r="H35" s="86"/>
      <c r="I35" s="86"/>
      <c r="J35" s="87"/>
      <c r="K35" s="87"/>
      <c r="L35" s="87"/>
      <c r="M35" s="87"/>
      <c r="N35" s="87"/>
      <c r="O35" s="87"/>
      <c r="P35" s="87"/>
      <c r="Q35" s="88"/>
      <c r="R35" s="28"/>
      <c r="S35" s="28"/>
      <c r="T35" s="61" t="str">
        <f>VLOOKUP($C35,Entidades!$C:$AB,2+T$15,FALSE)</f>
        <v>Limite anual F-18</v>
      </c>
      <c r="U35" s="62" t="str">
        <f>VLOOKUP($C35,Entidades!$C:$AB,2+U$15,FALSE)</f>
        <v>Limite anual Tc-99m</v>
      </c>
      <c r="V35" s="62" t="str">
        <f>VLOOKUP($C35,Entidades!$C:$AB,2+V$15,FALSE)</f>
        <v>Limite anual I-123</v>
      </c>
      <c r="W35" s="62" t="str">
        <f>VLOOKUP($C35,Entidades!$C:$AB,2+W$15,FALSE)</f>
        <v>Limite anual I-125</v>
      </c>
      <c r="X35" s="62" t="str">
        <f>VLOOKUP($C35,Entidades!$C:$AB,2+X$15,FALSE)</f>
        <v>Limite anual I-131</v>
      </c>
      <c r="Y35" s="62" t="str">
        <f>VLOOKUP($C35,Entidades!$C:$AB,2+Y$15,FALSE)</f>
        <v>Limite anual H-3</v>
      </c>
      <c r="Z35" s="62" t="str">
        <f>VLOOKUP($C35,Entidades!$C:$AB,2+Z$15,FALSE)</f>
        <v>Limite anual C-14</v>
      </c>
      <c r="AA35" s="62" t="str">
        <f>VLOOKUP($C35,Entidades!$C:$AB,2+AA$15,FALSE)</f>
        <v>Limite anual P-32</v>
      </c>
      <c r="AB35" s="62" t="str">
        <f>VLOOKUP($C35,Entidades!$C:$AB,2+AB$15,FALSE)</f>
        <v>Limite anual P-33</v>
      </c>
      <c r="AC35" s="62" t="str">
        <f>VLOOKUP($C35,Entidades!$C:$AB,2+AC$15,FALSE)</f>
        <v>Limite anual S-35</v>
      </c>
      <c r="AD35" s="63" t="str">
        <f>VLOOKUP($C35,Entidades!$C:$AB,2+AD$15,FALSE)</f>
        <v>Limite anual Ca-45</v>
      </c>
      <c r="AG35" s="14" t="s">
        <v>426</v>
      </c>
      <c r="AH35" s="14" t="s">
        <v>398</v>
      </c>
    </row>
    <row r="36" spans="1:34" x14ac:dyDescent="0.4">
      <c r="A36" s="78" t="s">
        <v>3</v>
      </c>
      <c r="B36" s="79" t="str">
        <f>VLOOKUP(A36,Entidades!A:C,2,FALSE)</f>
        <v>Processo</v>
      </c>
      <c r="C36" s="80" t="str">
        <f>VLOOKUP(A36,Entidades!A:C,3,FALSE)</f>
        <v>Licença</v>
      </c>
      <c r="D36" s="85"/>
      <c r="E36" s="86"/>
      <c r="F36" s="86"/>
      <c r="G36" s="86"/>
      <c r="H36" s="86"/>
      <c r="I36" s="86"/>
      <c r="J36" s="87"/>
      <c r="K36" s="87"/>
      <c r="L36" s="87"/>
      <c r="M36" s="87"/>
      <c r="N36" s="87"/>
      <c r="O36" s="87"/>
      <c r="P36" s="87"/>
      <c r="Q36" s="88"/>
      <c r="R36" s="28"/>
      <c r="S36" s="28"/>
      <c r="T36" s="61" t="str">
        <f>VLOOKUP($C36,Entidades!$C:$AB,2+T$15,FALSE)</f>
        <v>Limite anual F-18</v>
      </c>
      <c r="U36" s="62" t="str">
        <f>VLOOKUP($C36,Entidades!$C:$AB,2+U$15,FALSE)</f>
        <v>Limite anual Tc-99m</v>
      </c>
      <c r="V36" s="62" t="str">
        <f>VLOOKUP($C36,Entidades!$C:$AB,2+V$15,FALSE)</f>
        <v>Limite anual I-123</v>
      </c>
      <c r="W36" s="62" t="str">
        <f>VLOOKUP($C36,Entidades!$C:$AB,2+W$15,FALSE)</f>
        <v>Limite anual I-125</v>
      </c>
      <c r="X36" s="62" t="str">
        <f>VLOOKUP($C36,Entidades!$C:$AB,2+X$15,FALSE)</f>
        <v>Limite anual I-131</v>
      </c>
      <c r="Y36" s="62" t="str">
        <f>VLOOKUP($C36,Entidades!$C:$AB,2+Y$15,FALSE)</f>
        <v>Limite anual H-3</v>
      </c>
      <c r="Z36" s="62" t="str">
        <f>VLOOKUP($C36,Entidades!$C:$AB,2+Z$15,FALSE)</f>
        <v>Limite anual C-14</v>
      </c>
      <c r="AA36" s="62" t="str">
        <f>VLOOKUP($C36,Entidades!$C:$AB,2+AA$15,FALSE)</f>
        <v>Limite anual P-32</v>
      </c>
      <c r="AB36" s="62" t="str">
        <f>VLOOKUP($C36,Entidades!$C:$AB,2+AB$15,FALSE)</f>
        <v>Limite anual P-33</v>
      </c>
      <c r="AC36" s="62" t="str">
        <f>VLOOKUP($C36,Entidades!$C:$AB,2+AC$15,FALSE)</f>
        <v>Limite anual S-35</v>
      </c>
      <c r="AD36" s="63" t="str">
        <f>VLOOKUP($C36,Entidades!$C:$AB,2+AD$15,FALSE)</f>
        <v>Limite anual Ca-45</v>
      </c>
      <c r="AG36" s="14" t="s">
        <v>76</v>
      </c>
      <c r="AH36" s="14" t="s">
        <v>269</v>
      </c>
    </row>
    <row r="37" spans="1:34" x14ac:dyDescent="0.4">
      <c r="A37" s="78" t="s">
        <v>3</v>
      </c>
      <c r="B37" s="79" t="str">
        <f>VLOOKUP(A37,Entidades!A:C,2,FALSE)</f>
        <v>Processo</v>
      </c>
      <c r="C37" s="80" t="str">
        <f>VLOOKUP(A37,Entidades!A:C,3,FALSE)</f>
        <v>Licença</v>
      </c>
      <c r="D37" s="85"/>
      <c r="E37" s="86"/>
      <c r="F37" s="86"/>
      <c r="G37" s="86"/>
      <c r="H37" s="86"/>
      <c r="I37" s="86"/>
      <c r="J37" s="87"/>
      <c r="K37" s="87"/>
      <c r="L37" s="87"/>
      <c r="M37" s="87"/>
      <c r="N37" s="87"/>
      <c r="O37" s="87"/>
      <c r="P37" s="87"/>
      <c r="Q37" s="88"/>
      <c r="R37" s="28"/>
      <c r="S37" s="28"/>
      <c r="T37" s="61" t="str">
        <f>VLOOKUP($C37,Entidades!$C:$AB,2+T$15,FALSE)</f>
        <v>Limite anual F-18</v>
      </c>
      <c r="U37" s="62" t="str">
        <f>VLOOKUP($C37,Entidades!$C:$AB,2+U$15,FALSE)</f>
        <v>Limite anual Tc-99m</v>
      </c>
      <c r="V37" s="62" t="str">
        <f>VLOOKUP($C37,Entidades!$C:$AB,2+V$15,FALSE)</f>
        <v>Limite anual I-123</v>
      </c>
      <c r="W37" s="62" t="str">
        <f>VLOOKUP($C37,Entidades!$C:$AB,2+W$15,FALSE)</f>
        <v>Limite anual I-125</v>
      </c>
      <c r="X37" s="62" t="str">
        <f>VLOOKUP($C37,Entidades!$C:$AB,2+X$15,FALSE)</f>
        <v>Limite anual I-131</v>
      </c>
      <c r="Y37" s="62" t="str">
        <f>VLOOKUP($C37,Entidades!$C:$AB,2+Y$15,FALSE)</f>
        <v>Limite anual H-3</v>
      </c>
      <c r="Z37" s="62" t="str">
        <f>VLOOKUP($C37,Entidades!$C:$AB,2+Z$15,FALSE)</f>
        <v>Limite anual C-14</v>
      </c>
      <c r="AA37" s="62" t="str">
        <f>VLOOKUP($C37,Entidades!$C:$AB,2+AA$15,FALSE)</f>
        <v>Limite anual P-32</v>
      </c>
      <c r="AB37" s="62" t="str">
        <f>VLOOKUP($C37,Entidades!$C:$AB,2+AB$15,FALSE)</f>
        <v>Limite anual P-33</v>
      </c>
      <c r="AC37" s="62" t="str">
        <f>VLOOKUP($C37,Entidades!$C:$AB,2+AC$15,FALSE)</f>
        <v>Limite anual S-35</v>
      </c>
      <c r="AD37" s="63" t="str">
        <f>VLOOKUP($C37,Entidades!$C:$AB,2+AD$15,FALSE)</f>
        <v>Limite anual Ca-45</v>
      </c>
      <c r="AG37" s="14" t="s">
        <v>99</v>
      </c>
      <c r="AH37" s="14" t="s">
        <v>296</v>
      </c>
    </row>
    <row r="38" spans="1:34" x14ac:dyDescent="0.4">
      <c r="A38" s="78" t="s">
        <v>3</v>
      </c>
      <c r="B38" s="79" t="str">
        <f>VLOOKUP(A38,Entidades!A:C,2,FALSE)</f>
        <v>Processo</v>
      </c>
      <c r="C38" s="80" t="str">
        <f>VLOOKUP(A38,Entidades!A:C,3,FALSE)</f>
        <v>Licença</v>
      </c>
      <c r="D38" s="85"/>
      <c r="E38" s="86"/>
      <c r="F38" s="86"/>
      <c r="G38" s="86"/>
      <c r="H38" s="86"/>
      <c r="I38" s="86"/>
      <c r="J38" s="87"/>
      <c r="K38" s="87"/>
      <c r="L38" s="87"/>
      <c r="M38" s="87"/>
      <c r="N38" s="87"/>
      <c r="O38" s="87"/>
      <c r="P38" s="87"/>
      <c r="Q38" s="88"/>
      <c r="R38" s="28"/>
      <c r="S38" s="28"/>
      <c r="T38" s="61" t="str">
        <f>VLOOKUP($C38,Entidades!$C:$AB,2+T$15,FALSE)</f>
        <v>Limite anual F-18</v>
      </c>
      <c r="U38" s="62" t="str">
        <f>VLOOKUP($C38,Entidades!$C:$AB,2+U$15,FALSE)</f>
        <v>Limite anual Tc-99m</v>
      </c>
      <c r="V38" s="62" t="str">
        <f>VLOOKUP($C38,Entidades!$C:$AB,2+V$15,FALSE)</f>
        <v>Limite anual I-123</v>
      </c>
      <c r="W38" s="62" t="str">
        <f>VLOOKUP($C38,Entidades!$C:$AB,2+W$15,FALSE)</f>
        <v>Limite anual I-125</v>
      </c>
      <c r="X38" s="62" t="str">
        <f>VLOOKUP($C38,Entidades!$C:$AB,2+X$15,FALSE)</f>
        <v>Limite anual I-131</v>
      </c>
      <c r="Y38" s="62" t="str">
        <f>VLOOKUP($C38,Entidades!$C:$AB,2+Y$15,FALSE)</f>
        <v>Limite anual H-3</v>
      </c>
      <c r="Z38" s="62" t="str">
        <f>VLOOKUP($C38,Entidades!$C:$AB,2+Z$15,FALSE)</f>
        <v>Limite anual C-14</v>
      </c>
      <c r="AA38" s="62" t="str">
        <f>VLOOKUP($C38,Entidades!$C:$AB,2+AA$15,FALSE)</f>
        <v>Limite anual P-32</v>
      </c>
      <c r="AB38" s="62" t="str">
        <f>VLOOKUP($C38,Entidades!$C:$AB,2+AB$15,FALSE)</f>
        <v>Limite anual P-33</v>
      </c>
      <c r="AC38" s="62" t="str">
        <f>VLOOKUP($C38,Entidades!$C:$AB,2+AC$15,FALSE)</f>
        <v>Limite anual S-35</v>
      </c>
      <c r="AD38" s="63" t="str">
        <f>VLOOKUP($C38,Entidades!$C:$AB,2+AD$15,FALSE)</f>
        <v>Limite anual Ca-45</v>
      </c>
      <c r="AG38" s="14" t="s">
        <v>74</v>
      </c>
      <c r="AH38" s="14" t="s">
        <v>400</v>
      </c>
    </row>
    <row r="39" spans="1:34" x14ac:dyDescent="0.4">
      <c r="A39" s="78" t="s">
        <v>3</v>
      </c>
      <c r="B39" s="79" t="str">
        <f>VLOOKUP(A39,Entidades!A:C,2,FALSE)</f>
        <v>Processo</v>
      </c>
      <c r="C39" s="80" t="str">
        <f>VLOOKUP(A39,Entidades!A:C,3,FALSE)</f>
        <v>Licença</v>
      </c>
      <c r="D39" s="85"/>
      <c r="E39" s="86"/>
      <c r="F39" s="86"/>
      <c r="G39" s="86"/>
      <c r="H39" s="86"/>
      <c r="I39" s="86"/>
      <c r="J39" s="87"/>
      <c r="K39" s="87"/>
      <c r="L39" s="87"/>
      <c r="M39" s="87"/>
      <c r="N39" s="87"/>
      <c r="O39" s="87"/>
      <c r="P39" s="87"/>
      <c r="Q39" s="88"/>
      <c r="R39" s="28"/>
      <c r="S39" s="28"/>
      <c r="T39" s="61" t="str">
        <f>VLOOKUP($C39,Entidades!$C:$AB,2+T$15,FALSE)</f>
        <v>Limite anual F-18</v>
      </c>
      <c r="U39" s="62" t="str">
        <f>VLOOKUP($C39,Entidades!$C:$AB,2+U$15,FALSE)</f>
        <v>Limite anual Tc-99m</v>
      </c>
      <c r="V39" s="62" t="str">
        <f>VLOOKUP($C39,Entidades!$C:$AB,2+V$15,FALSE)</f>
        <v>Limite anual I-123</v>
      </c>
      <c r="W39" s="62" t="str">
        <f>VLOOKUP($C39,Entidades!$C:$AB,2+W$15,FALSE)</f>
        <v>Limite anual I-125</v>
      </c>
      <c r="X39" s="62" t="str">
        <f>VLOOKUP($C39,Entidades!$C:$AB,2+X$15,FALSE)</f>
        <v>Limite anual I-131</v>
      </c>
      <c r="Y39" s="62" t="str">
        <f>VLOOKUP($C39,Entidades!$C:$AB,2+Y$15,FALSE)</f>
        <v>Limite anual H-3</v>
      </c>
      <c r="Z39" s="62" t="str">
        <f>VLOOKUP($C39,Entidades!$C:$AB,2+Z$15,FALSE)</f>
        <v>Limite anual C-14</v>
      </c>
      <c r="AA39" s="62" t="str">
        <f>VLOOKUP($C39,Entidades!$C:$AB,2+AA$15,FALSE)</f>
        <v>Limite anual P-32</v>
      </c>
      <c r="AB39" s="62" t="str">
        <f>VLOOKUP($C39,Entidades!$C:$AB,2+AB$15,FALSE)</f>
        <v>Limite anual P-33</v>
      </c>
      <c r="AC39" s="62" t="str">
        <f>VLOOKUP($C39,Entidades!$C:$AB,2+AC$15,FALSE)</f>
        <v>Limite anual S-35</v>
      </c>
      <c r="AD39" s="63" t="str">
        <f>VLOOKUP($C39,Entidades!$C:$AB,2+AD$15,FALSE)</f>
        <v>Limite anual Ca-45</v>
      </c>
      <c r="AG39" s="14" t="s">
        <v>75</v>
      </c>
      <c r="AH39" s="14" t="s">
        <v>353</v>
      </c>
    </row>
    <row r="40" spans="1:34" x14ac:dyDescent="0.4">
      <c r="A40" s="78" t="s">
        <v>3</v>
      </c>
      <c r="B40" s="79" t="str">
        <f>VLOOKUP(A40,Entidades!A:C,2,FALSE)</f>
        <v>Processo</v>
      </c>
      <c r="C40" s="80" t="str">
        <f>VLOOKUP(A40,Entidades!A:C,3,FALSE)</f>
        <v>Licença</v>
      </c>
      <c r="D40" s="85"/>
      <c r="E40" s="86"/>
      <c r="F40" s="86"/>
      <c r="G40" s="86"/>
      <c r="H40" s="86"/>
      <c r="I40" s="86"/>
      <c r="J40" s="87"/>
      <c r="K40" s="87"/>
      <c r="L40" s="87"/>
      <c r="M40" s="87"/>
      <c r="N40" s="87"/>
      <c r="O40" s="87"/>
      <c r="P40" s="87"/>
      <c r="Q40" s="88"/>
      <c r="R40" s="28"/>
      <c r="S40" s="28"/>
      <c r="T40" s="61" t="str">
        <f>VLOOKUP($C40,Entidades!$C:$AB,2+T$15,FALSE)</f>
        <v>Limite anual F-18</v>
      </c>
      <c r="U40" s="62" t="str">
        <f>VLOOKUP($C40,Entidades!$C:$AB,2+U$15,FALSE)</f>
        <v>Limite anual Tc-99m</v>
      </c>
      <c r="V40" s="62" t="str">
        <f>VLOOKUP($C40,Entidades!$C:$AB,2+V$15,FALSE)</f>
        <v>Limite anual I-123</v>
      </c>
      <c r="W40" s="62" t="str">
        <f>VLOOKUP($C40,Entidades!$C:$AB,2+W$15,FALSE)</f>
        <v>Limite anual I-125</v>
      </c>
      <c r="X40" s="62" t="str">
        <f>VLOOKUP($C40,Entidades!$C:$AB,2+X$15,FALSE)</f>
        <v>Limite anual I-131</v>
      </c>
      <c r="Y40" s="62" t="str">
        <f>VLOOKUP($C40,Entidades!$C:$AB,2+Y$15,FALSE)</f>
        <v>Limite anual H-3</v>
      </c>
      <c r="Z40" s="62" t="str">
        <f>VLOOKUP($C40,Entidades!$C:$AB,2+Z$15,FALSE)</f>
        <v>Limite anual C-14</v>
      </c>
      <c r="AA40" s="62" t="str">
        <f>VLOOKUP($C40,Entidades!$C:$AB,2+AA$15,FALSE)</f>
        <v>Limite anual P-32</v>
      </c>
      <c r="AB40" s="62" t="str">
        <f>VLOOKUP($C40,Entidades!$C:$AB,2+AB$15,FALSE)</f>
        <v>Limite anual P-33</v>
      </c>
      <c r="AC40" s="62" t="str">
        <f>VLOOKUP($C40,Entidades!$C:$AB,2+AC$15,FALSE)</f>
        <v>Limite anual S-35</v>
      </c>
      <c r="AD40" s="63" t="str">
        <f>VLOOKUP($C40,Entidades!$C:$AB,2+AD$15,FALSE)</f>
        <v>Limite anual Ca-45</v>
      </c>
      <c r="AG40" s="14" t="s">
        <v>78</v>
      </c>
      <c r="AH40" s="14" t="s">
        <v>358</v>
      </c>
    </row>
    <row r="41" spans="1:34" x14ac:dyDescent="0.4">
      <c r="A41" s="78" t="s">
        <v>3</v>
      </c>
      <c r="B41" s="79" t="str">
        <f>VLOOKUP(A41,Entidades!A:C,2,FALSE)</f>
        <v>Processo</v>
      </c>
      <c r="C41" s="80" t="str">
        <f>VLOOKUP(A41,Entidades!A:C,3,FALSE)</f>
        <v>Licença</v>
      </c>
      <c r="D41" s="85"/>
      <c r="E41" s="86"/>
      <c r="F41" s="86"/>
      <c r="G41" s="86"/>
      <c r="H41" s="86"/>
      <c r="I41" s="86"/>
      <c r="J41" s="87"/>
      <c r="K41" s="87"/>
      <c r="L41" s="87"/>
      <c r="M41" s="87"/>
      <c r="N41" s="87"/>
      <c r="O41" s="87"/>
      <c r="P41" s="87"/>
      <c r="Q41" s="88"/>
      <c r="R41" s="28"/>
      <c r="S41" s="28"/>
      <c r="T41" s="61" t="str">
        <f>VLOOKUP($C41,Entidades!$C:$AB,2+T$15,FALSE)</f>
        <v>Limite anual F-18</v>
      </c>
      <c r="U41" s="62" t="str">
        <f>VLOOKUP($C41,Entidades!$C:$AB,2+U$15,FALSE)</f>
        <v>Limite anual Tc-99m</v>
      </c>
      <c r="V41" s="62" t="str">
        <f>VLOOKUP($C41,Entidades!$C:$AB,2+V$15,FALSE)</f>
        <v>Limite anual I-123</v>
      </c>
      <c r="W41" s="62" t="str">
        <f>VLOOKUP($C41,Entidades!$C:$AB,2+W$15,FALSE)</f>
        <v>Limite anual I-125</v>
      </c>
      <c r="X41" s="62" t="str">
        <f>VLOOKUP($C41,Entidades!$C:$AB,2+X$15,FALSE)</f>
        <v>Limite anual I-131</v>
      </c>
      <c r="Y41" s="62" t="str">
        <f>VLOOKUP($C41,Entidades!$C:$AB,2+Y$15,FALSE)</f>
        <v>Limite anual H-3</v>
      </c>
      <c r="Z41" s="62" t="str">
        <f>VLOOKUP($C41,Entidades!$C:$AB,2+Z$15,FALSE)</f>
        <v>Limite anual C-14</v>
      </c>
      <c r="AA41" s="62" t="str">
        <f>VLOOKUP($C41,Entidades!$C:$AB,2+AA$15,FALSE)</f>
        <v>Limite anual P-32</v>
      </c>
      <c r="AB41" s="62" t="str">
        <f>VLOOKUP($C41,Entidades!$C:$AB,2+AB$15,FALSE)</f>
        <v>Limite anual P-33</v>
      </c>
      <c r="AC41" s="62" t="str">
        <f>VLOOKUP($C41,Entidades!$C:$AB,2+AC$15,FALSE)</f>
        <v>Limite anual S-35</v>
      </c>
      <c r="AD41" s="63" t="str">
        <f>VLOOKUP($C41,Entidades!$C:$AB,2+AD$15,FALSE)</f>
        <v>Limite anual Ca-45</v>
      </c>
      <c r="AG41" s="14" t="s">
        <v>91</v>
      </c>
      <c r="AH41" s="14" t="s">
        <v>298</v>
      </c>
    </row>
    <row r="42" spans="1:34" x14ac:dyDescent="0.4">
      <c r="A42" s="78" t="s">
        <v>3</v>
      </c>
      <c r="B42" s="79" t="str">
        <f>VLOOKUP(A42,Entidades!A:C,2,FALSE)</f>
        <v>Processo</v>
      </c>
      <c r="C42" s="80" t="str">
        <f>VLOOKUP(A42,Entidades!A:C,3,FALSE)</f>
        <v>Licença</v>
      </c>
      <c r="D42" s="85"/>
      <c r="E42" s="86"/>
      <c r="F42" s="86"/>
      <c r="G42" s="86"/>
      <c r="H42" s="86"/>
      <c r="I42" s="86"/>
      <c r="J42" s="87"/>
      <c r="K42" s="87"/>
      <c r="L42" s="87"/>
      <c r="M42" s="87"/>
      <c r="N42" s="87"/>
      <c r="O42" s="87"/>
      <c r="P42" s="87"/>
      <c r="Q42" s="88"/>
      <c r="R42" s="28"/>
      <c r="S42" s="28"/>
      <c r="T42" s="61" t="str">
        <f>VLOOKUP($C42,Entidades!$C:$AB,2+T$15,FALSE)</f>
        <v>Limite anual F-18</v>
      </c>
      <c r="U42" s="62" t="str">
        <f>VLOOKUP($C42,Entidades!$C:$AB,2+U$15,FALSE)</f>
        <v>Limite anual Tc-99m</v>
      </c>
      <c r="V42" s="62" t="str">
        <f>VLOOKUP($C42,Entidades!$C:$AB,2+V$15,FALSE)</f>
        <v>Limite anual I-123</v>
      </c>
      <c r="W42" s="62" t="str">
        <f>VLOOKUP($C42,Entidades!$C:$AB,2+W$15,FALSE)</f>
        <v>Limite anual I-125</v>
      </c>
      <c r="X42" s="62" t="str">
        <f>VLOOKUP($C42,Entidades!$C:$AB,2+X$15,FALSE)</f>
        <v>Limite anual I-131</v>
      </c>
      <c r="Y42" s="62" t="str">
        <f>VLOOKUP($C42,Entidades!$C:$AB,2+Y$15,FALSE)</f>
        <v>Limite anual H-3</v>
      </c>
      <c r="Z42" s="62" t="str">
        <f>VLOOKUP($C42,Entidades!$C:$AB,2+Z$15,FALSE)</f>
        <v>Limite anual C-14</v>
      </c>
      <c r="AA42" s="62" t="str">
        <f>VLOOKUP($C42,Entidades!$C:$AB,2+AA$15,FALSE)</f>
        <v>Limite anual P-32</v>
      </c>
      <c r="AB42" s="62" t="str">
        <f>VLOOKUP($C42,Entidades!$C:$AB,2+AB$15,FALSE)</f>
        <v>Limite anual P-33</v>
      </c>
      <c r="AC42" s="62" t="str">
        <f>VLOOKUP($C42,Entidades!$C:$AB,2+AC$15,FALSE)</f>
        <v>Limite anual S-35</v>
      </c>
      <c r="AD42" s="63" t="str">
        <f>VLOOKUP($C42,Entidades!$C:$AB,2+AD$15,FALSE)</f>
        <v>Limite anual Ca-45</v>
      </c>
      <c r="AG42" s="14" t="s">
        <v>160</v>
      </c>
      <c r="AH42" s="14" t="s">
        <v>373</v>
      </c>
    </row>
    <row r="43" spans="1:34" x14ac:dyDescent="0.4">
      <c r="A43" s="78" t="s">
        <v>3</v>
      </c>
      <c r="B43" s="79" t="str">
        <f>VLOOKUP(A43,Entidades!A:C,2,FALSE)</f>
        <v>Processo</v>
      </c>
      <c r="C43" s="80" t="str">
        <f>VLOOKUP(A43,Entidades!A:C,3,FALSE)</f>
        <v>Licença</v>
      </c>
      <c r="D43" s="85"/>
      <c r="E43" s="86"/>
      <c r="F43" s="86"/>
      <c r="G43" s="86"/>
      <c r="H43" s="86"/>
      <c r="I43" s="86"/>
      <c r="J43" s="87"/>
      <c r="K43" s="87"/>
      <c r="L43" s="87"/>
      <c r="M43" s="87"/>
      <c r="N43" s="87"/>
      <c r="O43" s="87"/>
      <c r="P43" s="87"/>
      <c r="Q43" s="88"/>
      <c r="R43" s="28"/>
      <c r="S43" s="28"/>
      <c r="T43" s="61" t="str">
        <f>VLOOKUP($C43,Entidades!$C:$AB,2+T$15,FALSE)</f>
        <v>Limite anual F-18</v>
      </c>
      <c r="U43" s="62" t="str">
        <f>VLOOKUP($C43,Entidades!$C:$AB,2+U$15,FALSE)</f>
        <v>Limite anual Tc-99m</v>
      </c>
      <c r="V43" s="62" t="str">
        <f>VLOOKUP($C43,Entidades!$C:$AB,2+V$15,FALSE)</f>
        <v>Limite anual I-123</v>
      </c>
      <c r="W43" s="62" t="str">
        <f>VLOOKUP($C43,Entidades!$C:$AB,2+W$15,FALSE)</f>
        <v>Limite anual I-125</v>
      </c>
      <c r="X43" s="62" t="str">
        <f>VLOOKUP($C43,Entidades!$C:$AB,2+X$15,FALSE)</f>
        <v>Limite anual I-131</v>
      </c>
      <c r="Y43" s="62" t="str">
        <f>VLOOKUP($C43,Entidades!$C:$AB,2+Y$15,FALSE)</f>
        <v>Limite anual H-3</v>
      </c>
      <c r="Z43" s="62" t="str">
        <f>VLOOKUP($C43,Entidades!$C:$AB,2+Z$15,FALSE)</f>
        <v>Limite anual C-14</v>
      </c>
      <c r="AA43" s="62" t="str">
        <f>VLOOKUP($C43,Entidades!$C:$AB,2+AA$15,FALSE)</f>
        <v>Limite anual P-32</v>
      </c>
      <c r="AB43" s="62" t="str">
        <f>VLOOKUP($C43,Entidades!$C:$AB,2+AB$15,FALSE)</f>
        <v>Limite anual P-33</v>
      </c>
      <c r="AC43" s="62" t="str">
        <f>VLOOKUP($C43,Entidades!$C:$AB,2+AC$15,FALSE)</f>
        <v>Limite anual S-35</v>
      </c>
      <c r="AD43" s="63" t="str">
        <f>VLOOKUP($C43,Entidades!$C:$AB,2+AD$15,FALSE)</f>
        <v>Limite anual Ca-45</v>
      </c>
      <c r="AG43" s="14" t="s">
        <v>161</v>
      </c>
      <c r="AH43" s="14" t="s">
        <v>354</v>
      </c>
    </row>
    <row r="44" spans="1:34" x14ac:dyDescent="0.4">
      <c r="A44" s="78" t="s">
        <v>3</v>
      </c>
      <c r="B44" s="79" t="str">
        <f>VLOOKUP(A44,Entidades!A:C,2,FALSE)</f>
        <v>Processo</v>
      </c>
      <c r="C44" s="80" t="str">
        <f>VLOOKUP(A44,Entidades!A:C,3,FALSE)</f>
        <v>Licença</v>
      </c>
      <c r="D44" s="85"/>
      <c r="E44" s="86"/>
      <c r="F44" s="86"/>
      <c r="G44" s="86"/>
      <c r="H44" s="86"/>
      <c r="I44" s="86"/>
      <c r="J44" s="87"/>
      <c r="K44" s="87"/>
      <c r="L44" s="87"/>
      <c r="M44" s="87"/>
      <c r="N44" s="87"/>
      <c r="O44" s="87"/>
      <c r="P44" s="87"/>
      <c r="Q44" s="88"/>
      <c r="R44" s="28"/>
      <c r="S44" s="28"/>
      <c r="T44" s="61" t="str">
        <f>VLOOKUP($C44,Entidades!$C:$AB,2+T$15,FALSE)</f>
        <v>Limite anual F-18</v>
      </c>
      <c r="U44" s="62" t="str">
        <f>VLOOKUP($C44,Entidades!$C:$AB,2+U$15,FALSE)</f>
        <v>Limite anual Tc-99m</v>
      </c>
      <c r="V44" s="62" t="str">
        <f>VLOOKUP($C44,Entidades!$C:$AB,2+V$15,FALSE)</f>
        <v>Limite anual I-123</v>
      </c>
      <c r="W44" s="62" t="str">
        <f>VLOOKUP($C44,Entidades!$C:$AB,2+W$15,FALSE)</f>
        <v>Limite anual I-125</v>
      </c>
      <c r="X44" s="62" t="str">
        <f>VLOOKUP($C44,Entidades!$C:$AB,2+X$15,FALSE)</f>
        <v>Limite anual I-131</v>
      </c>
      <c r="Y44" s="62" t="str">
        <f>VLOOKUP($C44,Entidades!$C:$AB,2+Y$15,FALSE)</f>
        <v>Limite anual H-3</v>
      </c>
      <c r="Z44" s="62" t="str">
        <f>VLOOKUP($C44,Entidades!$C:$AB,2+Z$15,FALSE)</f>
        <v>Limite anual C-14</v>
      </c>
      <c r="AA44" s="62" t="str">
        <f>VLOOKUP($C44,Entidades!$C:$AB,2+AA$15,FALSE)</f>
        <v>Limite anual P-32</v>
      </c>
      <c r="AB44" s="62" t="str">
        <f>VLOOKUP($C44,Entidades!$C:$AB,2+AB$15,FALSE)</f>
        <v>Limite anual P-33</v>
      </c>
      <c r="AC44" s="62" t="str">
        <f>VLOOKUP($C44,Entidades!$C:$AB,2+AC$15,FALSE)</f>
        <v>Limite anual S-35</v>
      </c>
      <c r="AD44" s="63" t="str">
        <f>VLOOKUP($C44,Entidades!$C:$AB,2+AD$15,FALSE)</f>
        <v>Limite anual Ca-45</v>
      </c>
      <c r="AG44" s="14" t="s">
        <v>93</v>
      </c>
      <c r="AH44" s="14" t="s">
        <v>330</v>
      </c>
    </row>
    <row r="45" spans="1:34" x14ac:dyDescent="0.4">
      <c r="A45" s="78" t="s">
        <v>3</v>
      </c>
      <c r="B45" s="79" t="str">
        <f>VLOOKUP(A45,Entidades!A:C,2,FALSE)</f>
        <v>Processo</v>
      </c>
      <c r="C45" s="80" t="str">
        <f>VLOOKUP(A45,Entidades!A:C,3,FALSE)</f>
        <v>Licença</v>
      </c>
      <c r="D45" s="85"/>
      <c r="E45" s="86"/>
      <c r="F45" s="86"/>
      <c r="G45" s="86"/>
      <c r="H45" s="86"/>
      <c r="I45" s="86"/>
      <c r="J45" s="87"/>
      <c r="K45" s="87"/>
      <c r="L45" s="87"/>
      <c r="M45" s="87"/>
      <c r="N45" s="87"/>
      <c r="O45" s="87"/>
      <c r="P45" s="87"/>
      <c r="Q45" s="88"/>
      <c r="R45" s="28"/>
      <c r="S45" s="28"/>
      <c r="T45" s="61" t="str">
        <f>VLOOKUP($C45,Entidades!$C:$AB,2+T$15,FALSE)</f>
        <v>Limite anual F-18</v>
      </c>
      <c r="U45" s="62" t="str">
        <f>VLOOKUP($C45,Entidades!$C:$AB,2+U$15,FALSE)</f>
        <v>Limite anual Tc-99m</v>
      </c>
      <c r="V45" s="62" t="str">
        <f>VLOOKUP($C45,Entidades!$C:$AB,2+V$15,FALSE)</f>
        <v>Limite anual I-123</v>
      </c>
      <c r="W45" s="62" t="str">
        <f>VLOOKUP($C45,Entidades!$C:$AB,2+W$15,FALSE)</f>
        <v>Limite anual I-125</v>
      </c>
      <c r="X45" s="62" t="str">
        <f>VLOOKUP($C45,Entidades!$C:$AB,2+X$15,FALSE)</f>
        <v>Limite anual I-131</v>
      </c>
      <c r="Y45" s="62" t="str">
        <f>VLOOKUP($C45,Entidades!$C:$AB,2+Y$15,FALSE)</f>
        <v>Limite anual H-3</v>
      </c>
      <c r="Z45" s="62" t="str">
        <f>VLOOKUP($C45,Entidades!$C:$AB,2+Z$15,FALSE)</f>
        <v>Limite anual C-14</v>
      </c>
      <c r="AA45" s="62" t="str">
        <f>VLOOKUP($C45,Entidades!$C:$AB,2+AA$15,FALSE)</f>
        <v>Limite anual P-32</v>
      </c>
      <c r="AB45" s="62" t="str">
        <f>VLOOKUP($C45,Entidades!$C:$AB,2+AB$15,FALSE)</f>
        <v>Limite anual P-33</v>
      </c>
      <c r="AC45" s="62" t="str">
        <f>VLOOKUP($C45,Entidades!$C:$AB,2+AC$15,FALSE)</f>
        <v>Limite anual S-35</v>
      </c>
      <c r="AD45" s="63" t="str">
        <f>VLOOKUP($C45,Entidades!$C:$AB,2+AD$15,FALSE)</f>
        <v>Limite anual Ca-45</v>
      </c>
      <c r="AG45" s="14" t="s">
        <v>100</v>
      </c>
      <c r="AH45" s="14" t="s">
        <v>214</v>
      </c>
    </row>
    <row r="46" spans="1:34" x14ac:dyDescent="0.4">
      <c r="A46" s="78" t="s">
        <v>3</v>
      </c>
      <c r="B46" s="79" t="str">
        <f>VLOOKUP(A46,Entidades!A:C,2,FALSE)</f>
        <v>Processo</v>
      </c>
      <c r="C46" s="80" t="str">
        <f>VLOOKUP(A46,Entidades!A:C,3,FALSE)</f>
        <v>Licença</v>
      </c>
      <c r="D46" s="85"/>
      <c r="E46" s="86"/>
      <c r="F46" s="86"/>
      <c r="G46" s="86"/>
      <c r="H46" s="86"/>
      <c r="I46" s="86"/>
      <c r="J46" s="87"/>
      <c r="K46" s="87"/>
      <c r="L46" s="87"/>
      <c r="M46" s="87"/>
      <c r="N46" s="87"/>
      <c r="O46" s="87"/>
      <c r="P46" s="87"/>
      <c r="Q46" s="88"/>
      <c r="R46" s="28"/>
      <c r="S46" s="28"/>
      <c r="T46" s="61" t="str">
        <f>VLOOKUP($C46,Entidades!$C:$AB,2+T$15,FALSE)</f>
        <v>Limite anual F-18</v>
      </c>
      <c r="U46" s="62" t="str">
        <f>VLOOKUP($C46,Entidades!$C:$AB,2+U$15,FALSE)</f>
        <v>Limite anual Tc-99m</v>
      </c>
      <c r="V46" s="62" t="str">
        <f>VLOOKUP($C46,Entidades!$C:$AB,2+V$15,FALSE)</f>
        <v>Limite anual I-123</v>
      </c>
      <c r="W46" s="62" t="str">
        <f>VLOOKUP($C46,Entidades!$C:$AB,2+W$15,FALSE)</f>
        <v>Limite anual I-125</v>
      </c>
      <c r="X46" s="62" t="str">
        <f>VLOOKUP($C46,Entidades!$C:$AB,2+X$15,FALSE)</f>
        <v>Limite anual I-131</v>
      </c>
      <c r="Y46" s="62" t="str">
        <f>VLOOKUP($C46,Entidades!$C:$AB,2+Y$15,FALSE)</f>
        <v>Limite anual H-3</v>
      </c>
      <c r="Z46" s="62" t="str">
        <f>VLOOKUP($C46,Entidades!$C:$AB,2+Z$15,FALSE)</f>
        <v>Limite anual C-14</v>
      </c>
      <c r="AA46" s="62" t="str">
        <f>VLOOKUP($C46,Entidades!$C:$AB,2+AA$15,FALSE)</f>
        <v>Limite anual P-32</v>
      </c>
      <c r="AB46" s="62" t="str">
        <f>VLOOKUP($C46,Entidades!$C:$AB,2+AB$15,FALSE)</f>
        <v>Limite anual P-33</v>
      </c>
      <c r="AC46" s="62" t="str">
        <f>VLOOKUP($C46,Entidades!$C:$AB,2+AC$15,FALSE)</f>
        <v>Limite anual S-35</v>
      </c>
      <c r="AD46" s="63" t="str">
        <f>VLOOKUP($C46,Entidades!$C:$AB,2+AD$15,FALSE)</f>
        <v>Limite anual Ca-45</v>
      </c>
      <c r="AG46" s="14" t="s">
        <v>140</v>
      </c>
      <c r="AH46" s="14" t="s">
        <v>402</v>
      </c>
    </row>
    <row r="47" spans="1:34" ht="15" thickBot="1" x14ac:dyDescent="0.45">
      <c r="A47" s="78" t="s">
        <v>3</v>
      </c>
      <c r="B47" s="79" t="str">
        <f>VLOOKUP(A47,Entidades!A:C,2,FALSE)</f>
        <v>Processo</v>
      </c>
      <c r="C47" s="80" t="str">
        <f>VLOOKUP(A47,Entidades!A:C,3,FALSE)</f>
        <v>Licença</v>
      </c>
      <c r="D47" s="89"/>
      <c r="E47" s="90"/>
      <c r="F47" s="90"/>
      <c r="G47" s="90"/>
      <c r="H47" s="90"/>
      <c r="I47" s="90"/>
      <c r="J47" s="91"/>
      <c r="K47" s="91"/>
      <c r="L47" s="91"/>
      <c r="M47" s="91"/>
      <c r="N47" s="91"/>
      <c r="O47" s="91"/>
      <c r="P47" s="91"/>
      <c r="Q47" s="92"/>
      <c r="R47" s="28"/>
      <c r="S47" s="28"/>
      <c r="T47" s="65" t="str">
        <f>VLOOKUP($C47,Entidades!$C:$AB,2+T$15,FALSE)</f>
        <v>Limite anual F-18</v>
      </c>
      <c r="U47" s="66" t="str">
        <f>VLOOKUP($C47,Entidades!$C:$AB,2+U$15,FALSE)</f>
        <v>Limite anual Tc-99m</v>
      </c>
      <c r="V47" s="66" t="str">
        <f>VLOOKUP($C47,Entidades!$C:$AB,2+V$15,FALSE)</f>
        <v>Limite anual I-123</v>
      </c>
      <c r="W47" s="66" t="str">
        <f>VLOOKUP($C47,Entidades!$C:$AB,2+W$15,FALSE)</f>
        <v>Limite anual I-125</v>
      </c>
      <c r="X47" s="66" t="str">
        <f>VLOOKUP($C47,Entidades!$C:$AB,2+X$15,FALSE)</f>
        <v>Limite anual I-131</v>
      </c>
      <c r="Y47" s="66" t="str">
        <f>VLOOKUP($C47,Entidades!$C:$AB,2+Y$15,FALSE)</f>
        <v>Limite anual H-3</v>
      </c>
      <c r="Z47" s="66" t="str">
        <f>VLOOKUP($C47,Entidades!$C:$AB,2+Z$15,FALSE)</f>
        <v>Limite anual C-14</v>
      </c>
      <c r="AA47" s="66" t="str">
        <f>VLOOKUP($C47,Entidades!$C:$AB,2+AA$15,FALSE)</f>
        <v>Limite anual P-32</v>
      </c>
      <c r="AB47" s="66" t="str">
        <f>VLOOKUP($C47,Entidades!$C:$AB,2+AB$15,FALSE)</f>
        <v>Limite anual P-33</v>
      </c>
      <c r="AC47" s="66" t="str">
        <f>VLOOKUP($C47,Entidades!$C:$AB,2+AC$15,FALSE)</f>
        <v>Limite anual S-35</v>
      </c>
      <c r="AD47" s="67" t="str">
        <f>VLOOKUP($C47,Entidades!$C:$AB,2+AD$15,FALSE)</f>
        <v>Limite anual Ca-45</v>
      </c>
      <c r="AH47" s="14" t="s">
        <v>376</v>
      </c>
    </row>
    <row r="48" spans="1:34" ht="15" thickTop="1" x14ac:dyDescent="0.4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37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H48" s="14" t="s">
        <v>378</v>
      </c>
    </row>
    <row r="49" spans="1:34" x14ac:dyDescent="0.4">
      <c r="A49" s="131" t="s">
        <v>9</v>
      </c>
      <c r="B49" s="131"/>
      <c r="C49" s="131"/>
      <c r="D49" s="93">
        <f>IF(AND(D14&lt;&gt;"Isótopo",D14&lt;&gt;"Ref. Pedido"),SUM(D16:D47),0)</f>
        <v>0</v>
      </c>
      <c r="E49" s="93">
        <f t="shared" ref="E49:P49" si="0">IF(AND(E14&lt;&gt;"Isótopo",E14&lt;&gt;"Ref. Pedido"),SUM(E16:E47),0)</f>
        <v>0</v>
      </c>
      <c r="F49" s="93">
        <f t="shared" si="0"/>
        <v>0</v>
      </c>
      <c r="G49" s="93">
        <f t="shared" si="0"/>
        <v>0</v>
      </c>
      <c r="H49" s="93">
        <f t="shared" si="0"/>
        <v>0</v>
      </c>
      <c r="I49" s="93">
        <f t="shared" si="0"/>
        <v>0</v>
      </c>
      <c r="J49" s="93">
        <f t="shared" si="0"/>
        <v>0</v>
      </c>
      <c r="K49" s="93">
        <f t="shared" si="0"/>
        <v>0</v>
      </c>
      <c r="L49" s="93">
        <f t="shared" si="0"/>
        <v>0</v>
      </c>
      <c r="M49" s="93">
        <f t="shared" si="0"/>
        <v>0</v>
      </c>
      <c r="N49" s="93">
        <f t="shared" si="0"/>
        <v>0</v>
      </c>
      <c r="O49" s="93">
        <f t="shared" si="0"/>
        <v>0</v>
      </c>
      <c r="P49" s="93">
        <f t="shared" si="0"/>
        <v>0</v>
      </c>
      <c r="Q49" s="94"/>
      <c r="R49" s="28"/>
      <c r="S49" s="28"/>
      <c r="T49" s="37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H49" s="14" t="s">
        <v>234</v>
      </c>
    </row>
    <row r="50" spans="1:34" ht="15" thickBot="1" x14ac:dyDescent="0.45">
      <c r="A50" s="41"/>
      <c r="B50" s="41"/>
      <c r="C50" s="41"/>
      <c r="D50" s="41"/>
      <c r="E50" s="41"/>
      <c r="F50" s="41"/>
      <c r="G50" s="41"/>
      <c r="H50" s="41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37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H50" s="14" t="s">
        <v>431</v>
      </c>
    </row>
    <row r="51" spans="1:34" ht="15.5" thickTop="1" thickBot="1" x14ac:dyDescent="0.45">
      <c r="A51" s="28"/>
      <c r="B51" s="28"/>
      <c r="C51" s="28"/>
      <c r="D51" s="28"/>
      <c r="E51" s="28"/>
      <c r="F51" s="28"/>
      <c r="G51" s="28" t="s">
        <v>106</v>
      </c>
      <c r="H51" s="28"/>
      <c r="I51" s="140"/>
      <c r="J51" s="141"/>
      <c r="K51" s="142"/>
      <c r="L51" s="108"/>
      <c r="M51" s="109"/>
      <c r="N51" s="109"/>
      <c r="O51" s="109"/>
      <c r="P51" s="110" t="s">
        <v>179</v>
      </c>
      <c r="Q51" s="119"/>
      <c r="R51" s="28"/>
      <c r="S51" s="28"/>
      <c r="T51" s="37" t="s">
        <v>128</v>
      </c>
      <c r="U51" s="28"/>
      <c r="V51" s="28"/>
      <c r="W51" s="28"/>
      <c r="X51" s="28"/>
      <c r="Y51" s="28"/>
      <c r="Z51" s="28"/>
      <c r="AA51" s="28"/>
      <c r="AB51" s="28"/>
      <c r="AC51" s="28"/>
      <c r="AD51" s="28"/>
      <c r="AH51" s="14" t="s">
        <v>301</v>
      </c>
    </row>
    <row r="52" spans="1:34" ht="15" thickTop="1" x14ac:dyDescent="0.4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68">
        <f>K9</f>
        <v>0</v>
      </c>
      <c r="U52" s="69">
        <f>B7</f>
        <v>0</v>
      </c>
      <c r="V52" s="70">
        <f ca="1">TODAY()</f>
        <v>45911</v>
      </c>
      <c r="W52" s="71" t="s">
        <v>127</v>
      </c>
      <c r="X52" s="71" t="str">
        <f>"Envia Decl "&amp;K10</f>
        <v>Envia Decl nnn/aa</v>
      </c>
      <c r="Y52" s="72">
        <f>Q10</f>
        <v>0</v>
      </c>
      <c r="Z52" s="28"/>
      <c r="AA52" s="28"/>
      <c r="AB52" s="28"/>
      <c r="AC52" s="28"/>
      <c r="AD52" s="28"/>
      <c r="AH52" s="14" t="s">
        <v>427</v>
      </c>
    </row>
    <row r="53" spans="1:34" ht="15" thickBot="1" x14ac:dyDescent="0.4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37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H53" s="14" t="s">
        <v>382</v>
      </c>
    </row>
    <row r="54" spans="1:34" ht="15.5" thickTop="1" thickBot="1" x14ac:dyDescent="0.45">
      <c r="A54" s="73"/>
      <c r="B54" s="123" t="s">
        <v>129</v>
      </c>
      <c r="C54" s="123"/>
      <c r="D54" s="123"/>
      <c r="E54" s="123"/>
      <c r="F54" s="123"/>
      <c r="G54" s="123"/>
      <c r="H54" s="123"/>
      <c r="I54" s="123"/>
      <c r="J54" s="123"/>
      <c r="K54" s="123"/>
      <c r="L54" s="34"/>
      <c r="M54" s="34"/>
      <c r="N54" s="34"/>
      <c r="O54" s="34"/>
      <c r="P54" s="34"/>
      <c r="Q54" s="34"/>
      <c r="R54" s="28"/>
      <c r="S54" s="28"/>
      <c r="T54" s="37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H54" s="14" t="s">
        <v>361</v>
      </c>
    </row>
    <row r="55" spans="1:34" ht="15" thickTop="1" x14ac:dyDescent="0.4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37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H55" s="14" t="s">
        <v>385</v>
      </c>
    </row>
    <row r="56" spans="1:34" x14ac:dyDescent="0.4">
      <c r="A56" s="62"/>
      <c r="B56" s="123" t="s">
        <v>130</v>
      </c>
      <c r="C56" s="123"/>
      <c r="D56" s="123"/>
      <c r="E56" s="123"/>
      <c r="F56" s="123"/>
      <c r="G56" s="123"/>
      <c r="H56" s="123"/>
      <c r="I56" s="123"/>
      <c r="J56" s="123"/>
      <c r="K56" s="123"/>
      <c r="L56" s="34"/>
      <c r="M56" s="34"/>
      <c r="N56" s="34"/>
      <c r="O56" s="34"/>
      <c r="P56" s="34"/>
      <c r="Q56" s="34"/>
      <c r="R56" s="28"/>
      <c r="S56" s="28"/>
      <c r="T56" s="37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H56" s="14" t="s">
        <v>387</v>
      </c>
    </row>
    <row r="57" spans="1:34" x14ac:dyDescent="0.4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37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H57" s="14" t="s">
        <v>389</v>
      </c>
    </row>
    <row r="58" spans="1:34" x14ac:dyDescent="0.4">
      <c r="A58" s="28" t="s">
        <v>409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37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H58" s="14" t="s">
        <v>258</v>
      </c>
    </row>
    <row r="59" spans="1:34" x14ac:dyDescent="0.4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37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H59" s="14" t="s">
        <v>304</v>
      </c>
    </row>
    <row r="60" spans="1:34" x14ac:dyDescent="0.4">
      <c r="AH60" s="14" t="s">
        <v>359</v>
      </c>
    </row>
    <row r="61" spans="1:34" x14ac:dyDescent="0.4">
      <c r="AH61" s="14" t="s">
        <v>237</v>
      </c>
    </row>
    <row r="62" spans="1:34" x14ac:dyDescent="0.4">
      <c r="AH62" s="14" t="s">
        <v>239</v>
      </c>
    </row>
    <row r="63" spans="1:34" x14ac:dyDescent="0.4">
      <c r="AH63" s="14" t="s">
        <v>422</v>
      </c>
    </row>
    <row r="64" spans="1:34" x14ac:dyDescent="0.4">
      <c r="AH64" s="14" t="s">
        <v>240</v>
      </c>
    </row>
    <row r="65" spans="34:34" x14ac:dyDescent="0.4">
      <c r="AH65" s="14" t="s">
        <v>307</v>
      </c>
    </row>
    <row r="66" spans="34:34" x14ac:dyDescent="0.4">
      <c r="AH66" s="14" t="s">
        <v>241</v>
      </c>
    </row>
    <row r="67" spans="34:34" x14ac:dyDescent="0.4">
      <c r="AH67" s="14" t="s">
        <v>309</v>
      </c>
    </row>
    <row r="68" spans="34:34" x14ac:dyDescent="0.4">
      <c r="AH68" s="14" t="s">
        <v>274</v>
      </c>
    </row>
    <row r="69" spans="34:34" x14ac:dyDescent="0.4">
      <c r="AH69" s="14" t="s">
        <v>392</v>
      </c>
    </row>
    <row r="70" spans="34:34" x14ac:dyDescent="0.4">
      <c r="AH70" s="14" t="s">
        <v>311</v>
      </c>
    </row>
  </sheetData>
  <sheetProtection algorithmName="SHA-512" hashValue="kuf85uF549c1eGbSmHk2cKAZXT7nE3rK1+4YD8uUVKtVP30weyYdpBrb6SsDNZJ+HKBpof9y/A0cRsqekzNKEQ==" saltValue="LPYcP5iuwmplmzk3cJp6pQ==" spinCount="100000" sheet="1" objects="1" scenarios="1" formatCells="0" formatColumns="0" formatRows="0" insertHyperlinks="0" autoFilter="0" pivotTables="0"/>
  <sortState xmlns:xlrd2="http://schemas.microsoft.com/office/spreadsheetml/2017/richdata2" ref="AI2:AI28">
    <sortCondition ref="AI2"/>
  </sortState>
  <dataConsolidate/>
  <mergeCells count="17">
    <mergeCell ref="B54:K54"/>
    <mergeCell ref="B56:K56"/>
    <mergeCell ref="T13:X13"/>
    <mergeCell ref="I9:J9"/>
    <mergeCell ref="I51:K51"/>
    <mergeCell ref="C1:K1"/>
    <mergeCell ref="A13:K13"/>
    <mergeCell ref="A49:C49"/>
    <mergeCell ref="B7:K7"/>
    <mergeCell ref="B8:K8"/>
    <mergeCell ref="C3:O3"/>
    <mergeCell ref="P5:Q5"/>
    <mergeCell ref="A11:K11"/>
    <mergeCell ref="B9:C9"/>
    <mergeCell ref="D9:E9"/>
    <mergeCell ref="F9:H9"/>
    <mergeCell ref="I10:J10"/>
  </mergeCells>
  <phoneticPr fontId="4" type="noConversion"/>
  <conditionalFormatting sqref="A56">
    <cfRule type="expression" dxfId="4" priority="1">
      <formula>A56=0</formula>
    </cfRule>
    <cfRule type="expression" dxfId="3" priority="2">
      <formula>A56=A$14</formula>
    </cfRule>
  </conditionalFormatting>
  <conditionalFormatting sqref="T16:AD47">
    <cfRule type="expression" dxfId="1" priority="11">
      <formula>T16=0</formula>
    </cfRule>
    <cfRule type="expression" dxfId="0" priority="32">
      <formula>T16=T$14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5" orientation="landscape" horizontalDpi="1200" verticalDpi="1200" r:id="rId1"/>
  <headerFooter>
    <oddHeader>&amp;LPágina &amp;P&amp;R&amp;D</oddHeader>
    <oddFooter>&amp;F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" id="{644B601F-25CC-C14B-88FF-CEF634F94492}">
            <xm:f>(VLOOKUP($C16,Entidades!$C:$AB,2+A$15,FALSE))&lt;(VLOOKUP($C16,Entidades!$C:$AB,15+A$15,FALSE))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T16:AD47 A56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Isotopos!$A:$A</xm:f>
          </x14:formula1>
          <xm:sqref>D14:P14</xm:sqref>
        </x14:dataValidation>
        <x14:dataValidation type="list" allowBlank="1" showInputMessage="1" showErrorMessage="1" xr:uid="{00000000-0002-0000-0000-000001000000}">
          <x14:formula1>
            <xm:f>Entidades!$A$1:$A$73</xm:f>
          </x14:formula1>
          <xm:sqref>A16:A47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4"/>
  <sheetViews>
    <sheetView topLeftCell="A7" workbookViewId="0">
      <selection sqref="A1:XFD1"/>
    </sheetView>
  </sheetViews>
  <sheetFormatPr defaultColWidth="8.83203125" defaultRowHeight="15.5" x14ac:dyDescent="0.35"/>
  <cols>
    <col min="1" max="1" width="106.25" customWidth="1"/>
    <col min="4" max="4" width="16.83203125" customWidth="1"/>
    <col min="5" max="6" width="15.58203125" style="3" bestFit="1" customWidth="1"/>
    <col min="7" max="7" width="16.08203125" style="3" bestFit="1" customWidth="1"/>
    <col min="8" max="8" width="17.58203125" style="3" bestFit="1" customWidth="1"/>
    <col min="9" max="9" width="15" style="3" bestFit="1" customWidth="1"/>
    <col min="10" max="15" width="15" style="3" customWidth="1"/>
    <col min="16" max="16" width="12.5" style="3" bestFit="1" customWidth="1"/>
    <col min="17" max="17" width="8.83203125" style="3"/>
    <col min="18" max="18" width="8.83203125" style="27"/>
    <col min="19" max="19" width="10.58203125" style="27" customWidth="1"/>
    <col min="20" max="20" width="11.08203125" style="27" bestFit="1" customWidth="1"/>
    <col min="21" max="21" width="12.08203125" style="27" bestFit="1" customWidth="1"/>
    <col min="22" max="22" width="8.83203125" style="27"/>
    <col min="23" max="23" width="9.08203125" style="27" bestFit="1" customWidth="1"/>
    <col min="24" max="24" width="8.83203125" style="27"/>
    <col min="25" max="28" width="9.83203125" style="27" customWidth="1"/>
  </cols>
  <sheetData>
    <row r="1" spans="1:28" x14ac:dyDescent="0.35">
      <c r="A1" s="11" t="s">
        <v>3</v>
      </c>
      <c r="B1" s="11" t="s">
        <v>13</v>
      </c>
      <c r="C1" s="11" t="s">
        <v>12</v>
      </c>
      <c r="D1" s="11" t="s">
        <v>462</v>
      </c>
      <c r="E1" s="7" t="s">
        <v>107</v>
      </c>
      <c r="F1" s="7" t="s">
        <v>103</v>
      </c>
      <c r="G1" s="7" t="s">
        <v>117</v>
      </c>
      <c r="H1" s="7" t="s">
        <v>102</v>
      </c>
      <c r="I1" s="7" t="s">
        <v>104</v>
      </c>
      <c r="J1" s="7" t="s">
        <v>120</v>
      </c>
      <c r="K1" s="7" t="s">
        <v>121</v>
      </c>
      <c r="L1" s="7" t="s">
        <v>122</v>
      </c>
      <c r="M1" s="7" t="s">
        <v>123</v>
      </c>
      <c r="N1" s="7" t="s">
        <v>124</v>
      </c>
      <c r="O1" s="7" t="s">
        <v>125</v>
      </c>
      <c r="R1" s="25" t="s">
        <v>82</v>
      </c>
      <c r="S1" s="25" t="s">
        <v>444</v>
      </c>
      <c r="T1" s="25" t="s">
        <v>66</v>
      </c>
      <c r="U1" s="25" t="s">
        <v>6</v>
      </c>
      <c r="V1" s="26" t="s">
        <v>7</v>
      </c>
      <c r="W1" s="26" t="s">
        <v>5</v>
      </c>
      <c r="X1" s="26" t="s">
        <v>67</v>
      </c>
      <c r="Y1" s="26" t="s">
        <v>68</v>
      </c>
      <c r="Z1" s="26" t="s">
        <v>69</v>
      </c>
      <c r="AA1" s="26" t="s">
        <v>70</v>
      </c>
      <c r="AB1" s="26" t="s">
        <v>71</v>
      </c>
    </row>
    <row r="2" spans="1:28" x14ac:dyDescent="0.35">
      <c r="A2" s="1" t="s">
        <v>346</v>
      </c>
      <c r="B2" s="24" t="s">
        <v>327</v>
      </c>
      <c r="C2" s="1" t="s">
        <v>328</v>
      </c>
      <c r="D2" s="1" t="s">
        <v>332</v>
      </c>
      <c r="E2" s="117">
        <v>0</v>
      </c>
      <c r="F2" s="8">
        <v>0</v>
      </c>
      <c r="G2" s="3">
        <v>0</v>
      </c>
      <c r="H2" s="8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9">
        <v>0</v>
      </c>
      <c r="O2" s="9">
        <v>0</v>
      </c>
      <c r="R2" s="27">
        <v>0</v>
      </c>
      <c r="S2" s="27">
        <v>0</v>
      </c>
      <c r="T2" s="27">
        <v>0</v>
      </c>
      <c r="U2" s="27">
        <v>0</v>
      </c>
      <c r="V2" s="27">
        <v>0</v>
      </c>
      <c r="W2" s="27">
        <v>0</v>
      </c>
      <c r="X2" s="27">
        <v>0</v>
      </c>
      <c r="Y2" s="27">
        <v>0</v>
      </c>
      <c r="Z2" s="27">
        <v>0</v>
      </c>
      <c r="AA2" s="27">
        <v>0</v>
      </c>
      <c r="AB2" s="27">
        <v>0</v>
      </c>
    </row>
    <row r="3" spans="1:28" x14ac:dyDescent="0.35">
      <c r="A3" s="1" t="s">
        <v>233</v>
      </c>
      <c r="B3" s="24" t="s">
        <v>44</v>
      </c>
      <c r="C3" s="1" t="s">
        <v>224</v>
      </c>
      <c r="D3" s="2" t="s">
        <v>172</v>
      </c>
      <c r="E3" s="10">
        <v>0</v>
      </c>
      <c r="F3" s="3">
        <v>1850000000000</v>
      </c>
      <c r="G3" s="3">
        <v>14800000000</v>
      </c>
      <c r="H3" s="3">
        <v>0</v>
      </c>
      <c r="I3" s="3">
        <v>740000000000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R3" s="27">
        <v>0</v>
      </c>
      <c r="S3" s="27">
        <v>482400000000</v>
      </c>
      <c r="T3" s="27">
        <v>3293000000</v>
      </c>
      <c r="U3" s="27">
        <v>0</v>
      </c>
      <c r="V3" s="27">
        <v>888142000</v>
      </c>
      <c r="W3" s="27">
        <v>0</v>
      </c>
      <c r="X3" s="27">
        <v>0</v>
      </c>
      <c r="Y3" s="27">
        <v>0</v>
      </c>
      <c r="Z3" s="27">
        <v>0</v>
      </c>
      <c r="AA3" s="27">
        <v>0</v>
      </c>
      <c r="AB3" s="27">
        <v>0</v>
      </c>
    </row>
    <row r="4" spans="1:28" x14ac:dyDescent="0.35">
      <c r="A4" s="1" t="s">
        <v>278</v>
      </c>
      <c r="B4" s="24" t="s">
        <v>279</v>
      </c>
      <c r="C4" s="1" t="s">
        <v>280</v>
      </c>
      <c r="D4" s="1" t="s">
        <v>314</v>
      </c>
      <c r="E4" s="10">
        <v>0</v>
      </c>
      <c r="F4" s="10">
        <v>0</v>
      </c>
      <c r="G4" s="3">
        <v>0</v>
      </c>
      <c r="H4" s="10">
        <v>30000000</v>
      </c>
      <c r="I4" s="10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R4" s="27">
        <v>0</v>
      </c>
      <c r="S4" s="27">
        <v>0</v>
      </c>
      <c r="T4" s="27">
        <v>0</v>
      </c>
      <c r="U4" s="27">
        <v>185000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</row>
    <row r="5" spans="1:28" x14ac:dyDescent="0.35">
      <c r="A5" s="1" t="s">
        <v>255</v>
      </c>
      <c r="B5" s="24" t="s">
        <v>59</v>
      </c>
      <c r="C5" s="1" t="s">
        <v>256</v>
      </c>
      <c r="D5" s="1" t="s">
        <v>132</v>
      </c>
      <c r="E5" s="10">
        <v>0</v>
      </c>
      <c r="F5" s="10">
        <v>4000000000000</v>
      </c>
      <c r="G5" s="3">
        <v>18000000000</v>
      </c>
      <c r="H5" s="10">
        <v>0</v>
      </c>
      <c r="I5" s="10">
        <v>20900000000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R5" s="27">
        <v>0</v>
      </c>
      <c r="S5" s="27">
        <v>473800000000</v>
      </c>
      <c r="T5" s="27">
        <v>12306785000</v>
      </c>
      <c r="U5" s="27">
        <v>0</v>
      </c>
      <c r="V5" s="27">
        <v>11315999000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</row>
    <row r="6" spans="1:28" x14ac:dyDescent="0.35">
      <c r="A6" s="1" t="s">
        <v>281</v>
      </c>
      <c r="B6" s="24" t="s">
        <v>282</v>
      </c>
      <c r="C6" s="1" t="s">
        <v>283</v>
      </c>
      <c r="D6" s="1" t="s">
        <v>315</v>
      </c>
      <c r="E6" s="3">
        <v>0</v>
      </c>
      <c r="F6" s="9">
        <v>0</v>
      </c>
      <c r="G6" s="3">
        <v>0</v>
      </c>
      <c r="H6" s="9">
        <v>0</v>
      </c>
      <c r="I6" s="9">
        <v>0</v>
      </c>
      <c r="J6" s="9">
        <v>370000000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</row>
    <row r="7" spans="1:28" x14ac:dyDescent="0.35">
      <c r="A7" s="1" t="s">
        <v>347</v>
      </c>
      <c r="B7" s="1" t="s">
        <v>48</v>
      </c>
      <c r="C7" s="1" t="s">
        <v>284</v>
      </c>
      <c r="D7" s="1" t="s">
        <v>316</v>
      </c>
      <c r="E7" s="10">
        <v>0</v>
      </c>
      <c r="F7" s="3">
        <v>0</v>
      </c>
      <c r="G7" s="3">
        <v>0</v>
      </c>
      <c r="H7" s="3">
        <v>33300000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R7" s="27">
        <v>0</v>
      </c>
      <c r="S7" s="27">
        <v>0</v>
      </c>
      <c r="T7" s="27">
        <v>0</v>
      </c>
      <c r="U7" s="27">
        <v>5813332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</row>
    <row r="8" spans="1:28" x14ac:dyDescent="0.35">
      <c r="A8" s="1" t="s">
        <v>333</v>
      </c>
      <c r="B8" s="24" t="s">
        <v>22</v>
      </c>
      <c r="C8" s="1" t="s">
        <v>334</v>
      </c>
      <c r="D8" s="1" t="s">
        <v>147</v>
      </c>
      <c r="E8" s="8">
        <v>0</v>
      </c>
      <c r="F8" s="3">
        <v>0</v>
      </c>
      <c r="G8" s="3">
        <v>0</v>
      </c>
      <c r="H8" s="3">
        <v>37400000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R8" s="27">
        <v>0</v>
      </c>
      <c r="S8" s="27">
        <v>0</v>
      </c>
      <c r="T8" s="27">
        <v>0</v>
      </c>
      <c r="U8" s="27">
        <v>23335750</v>
      </c>
      <c r="V8" s="27">
        <v>8550000000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</row>
    <row r="9" spans="1:28" x14ac:dyDescent="0.35">
      <c r="A9" s="1" t="s">
        <v>414</v>
      </c>
      <c r="B9" s="24" t="s">
        <v>33</v>
      </c>
      <c r="C9" s="1" t="s">
        <v>415</v>
      </c>
      <c r="D9" s="1" t="s">
        <v>173</v>
      </c>
      <c r="E9" s="3">
        <v>3078000000000</v>
      </c>
      <c r="F9" s="9">
        <v>3120000000000</v>
      </c>
      <c r="G9" s="3">
        <v>40400000000</v>
      </c>
      <c r="H9" s="9">
        <v>0</v>
      </c>
      <c r="I9" s="9">
        <v>2367200000000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R9" s="27">
        <v>0</v>
      </c>
      <c r="S9" s="27">
        <v>594400000000</v>
      </c>
      <c r="T9" s="27">
        <v>5328000000</v>
      </c>
      <c r="U9" s="27">
        <v>0</v>
      </c>
      <c r="V9" s="27">
        <v>518057285000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</row>
    <row r="10" spans="1:28" x14ac:dyDescent="0.35">
      <c r="A10" s="1" t="s">
        <v>348</v>
      </c>
      <c r="B10" s="24" t="s">
        <v>131</v>
      </c>
      <c r="C10" s="1" t="s">
        <v>349</v>
      </c>
      <c r="D10" s="1" t="s">
        <v>257</v>
      </c>
      <c r="E10" s="3">
        <v>1560000000000</v>
      </c>
      <c r="F10" s="9">
        <v>4784000000000</v>
      </c>
      <c r="G10" s="3">
        <v>12480000000</v>
      </c>
      <c r="H10" s="9">
        <v>0</v>
      </c>
      <c r="I10" s="9">
        <v>289380000000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R10" s="27">
        <v>5400000000</v>
      </c>
      <c r="S10" s="27">
        <v>254500000000</v>
      </c>
      <c r="T10" s="27">
        <v>6332285000</v>
      </c>
      <c r="U10" s="27">
        <v>0</v>
      </c>
      <c r="V10" s="27">
        <v>1183285000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</row>
    <row r="11" spans="1:28" x14ac:dyDescent="0.35">
      <c r="A11" s="1" t="s">
        <v>285</v>
      </c>
      <c r="B11" s="24" t="s">
        <v>57</v>
      </c>
      <c r="C11" s="1" t="s">
        <v>286</v>
      </c>
      <c r="D11" s="1" t="s">
        <v>439</v>
      </c>
      <c r="E11" s="8">
        <v>372960000000</v>
      </c>
      <c r="F11" s="9">
        <v>1110000000000</v>
      </c>
      <c r="G11" s="3">
        <v>3700000000</v>
      </c>
      <c r="H11" s="9">
        <v>0</v>
      </c>
      <c r="I11" s="9">
        <v>22200000000</v>
      </c>
      <c r="J11" s="9">
        <v>0</v>
      </c>
      <c r="K11" s="9">
        <v>0</v>
      </c>
      <c r="L11" s="9">
        <v>6216000000</v>
      </c>
      <c r="M11" s="9">
        <v>0</v>
      </c>
      <c r="N11" s="9">
        <v>0</v>
      </c>
      <c r="O11" s="9">
        <v>0</v>
      </c>
      <c r="R11" s="27">
        <v>600000000</v>
      </c>
      <c r="S11" s="27">
        <v>842150000000</v>
      </c>
      <c r="T11" s="27">
        <v>3866500000</v>
      </c>
      <c r="U11" s="27">
        <v>0</v>
      </c>
      <c r="V11" s="27">
        <v>8833328000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</row>
    <row r="12" spans="1:28" x14ac:dyDescent="0.35">
      <c r="A12" s="1" t="s">
        <v>365</v>
      </c>
      <c r="B12" s="24" t="s">
        <v>37</v>
      </c>
      <c r="C12" s="1" t="s">
        <v>366</v>
      </c>
      <c r="D12" s="1" t="s">
        <v>367</v>
      </c>
      <c r="E12" s="8">
        <v>0</v>
      </c>
      <c r="F12" s="3">
        <v>925000000000</v>
      </c>
      <c r="G12" s="3">
        <v>1850000000</v>
      </c>
      <c r="H12" s="3">
        <v>0</v>
      </c>
      <c r="I12" s="3">
        <v>30000000000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R12" s="27">
        <v>0</v>
      </c>
      <c r="S12" s="27">
        <v>111800000000</v>
      </c>
      <c r="T12" s="27">
        <v>1998000000</v>
      </c>
      <c r="U12" s="27">
        <v>0</v>
      </c>
      <c r="V12" s="27">
        <v>8739714000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</row>
    <row r="13" spans="1:28" x14ac:dyDescent="0.35">
      <c r="A13" s="1" t="s">
        <v>287</v>
      </c>
      <c r="B13" s="24" t="s">
        <v>54</v>
      </c>
      <c r="C13" s="1" t="s">
        <v>288</v>
      </c>
      <c r="D13" s="1" t="s">
        <v>317</v>
      </c>
      <c r="E13" s="8">
        <v>0</v>
      </c>
      <c r="F13" s="20">
        <v>0</v>
      </c>
      <c r="G13" s="3">
        <v>0</v>
      </c>
      <c r="H13" s="20">
        <v>50000000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R13" s="27">
        <v>0</v>
      </c>
      <c r="S13" s="27">
        <v>0</v>
      </c>
      <c r="T13" s="27">
        <v>0</v>
      </c>
      <c r="U13" s="27">
        <v>58608999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</row>
    <row r="14" spans="1:28" x14ac:dyDescent="0.35">
      <c r="A14" s="1" t="s">
        <v>416</v>
      </c>
      <c r="B14" s="24" t="s">
        <v>218</v>
      </c>
      <c r="C14" s="1" t="s">
        <v>417</v>
      </c>
      <c r="D14" s="1" t="s">
        <v>156</v>
      </c>
      <c r="E14" s="8">
        <v>0</v>
      </c>
      <c r="F14" s="3">
        <v>0</v>
      </c>
      <c r="G14" s="3">
        <v>0</v>
      </c>
      <c r="H14" s="3">
        <v>0</v>
      </c>
      <c r="I14" s="9">
        <v>0</v>
      </c>
      <c r="J14" s="9">
        <v>46000000</v>
      </c>
      <c r="K14" s="9">
        <v>46000000</v>
      </c>
      <c r="L14" s="9">
        <v>0</v>
      </c>
      <c r="M14" s="9">
        <v>0</v>
      </c>
      <c r="N14" s="9">
        <v>0</v>
      </c>
      <c r="O14" s="9">
        <v>0</v>
      </c>
      <c r="P14" s="21" t="s">
        <v>109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23000000</v>
      </c>
      <c r="X14" s="27">
        <v>23000000</v>
      </c>
      <c r="Y14" s="27">
        <v>0</v>
      </c>
      <c r="Z14" s="27">
        <v>0</v>
      </c>
      <c r="AA14" s="27">
        <v>0</v>
      </c>
      <c r="AB14" s="27">
        <v>0</v>
      </c>
    </row>
    <row r="15" spans="1:28" x14ac:dyDescent="0.35">
      <c r="A15" s="1" t="s">
        <v>434</v>
      </c>
      <c r="B15" s="24" t="s">
        <v>435</v>
      </c>
      <c r="C15" s="116" t="s">
        <v>475</v>
      </c>
      <c r="D15" s="1" t="s">
        <v>469</v>
      </c>
      <c r="E15" s="8">
        <v>0</v>
      </c>
      <c r="F15" s="8">
        <v>2800000000000</v>
      </c>
      <c r="G15" s="3">
        <v>9620000000</v>
      </c>
      <c r="H15" s="8">
        <v>0</v>
      </c>
      <c r="I15" s="9">
        <v>2220000000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21" t="s">
        <v>110</v>
      </c>
      <c r="R15" s="27">
        <v>0</v>
      </c>
      <c r="S15" s="27">
        <v>894800000000</v>
      </c>
      <c r="T15" s="27">
        <v>332571000</v>
      </c>
      <c r="U15" s="27">
        <v>0</v>
      </c>
      <c r="V15" s="27">
        <v>-286000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</row>
    <row r="16" spans="1:28" x14ac:dyDescent="0.35">
      <c r="A16" s="1" t="s">
        <v>470</v>
      </c>
      <c r="B16" s="24" t="s">
        <v>43</v>
      </c>
      <c r="C16" s="1" t="s">
        <v>472</v>
      </c>
      <c r="D16" s="1" t="s">
        <v>471</v>
      </c>
      <c r="E16" s="9">
        <v>0</v>
      </c>
      <c r="F16" s="20">
        <v>2250000000000</v>
      </c>
      <c r="G16" s="3">
        <v>14800000000</v>
      </c>
      <c r="H16" s="20">
        <v>0</v>
      </c>
      <c r="I16" s="9">
        <v>22200000000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21" t="s">
        <v>111</v>
      </c>
      <c r="R16" s="27">
        <v>0</v>
      </c>
      <c r="S16" s="27">
        <v>2250000000000</v>
      </c>
      <c r="T16" s="27">
        <v>14800000000</v>
      </c>
      <c r="U16" s="27">
        <v>0</v>
      </c>
      <c r="V16" s="27">
        <v>22200000000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</row>
    <row r="17" spans="1:28" x14ac:dyDescent="0.35">
      <c r="A17" s="1" t="s">
        <v>465</v>
      </c>
      <c r="B17" s="24" t="s">
        <v>481</v>
      </c>
      <c r="C17" s="1" t="s">
        <v>473</v>
      </c>
      <c r="D17" s="1" t="s">
        <v>466</v>
      </c>
      <c r="E17" s="9"/>
      <c r="F17" s="3">
        <v>2000000000000</v>
      </c>
      <c r="G17" s="3">
        <v>9620000000</v>
      </c>
      <c r="I17" s="9">
        <v>22200000000</v>
      </c>
      <c r="J17" s="9"/>
      <c r="K17" s="9"/>
      <c r="L17" s="9"/>
      <c r="M17" s="9"/>
      <c r="N17" s="9"/>
      <c r="O17" s="9"/>
      <c r="P17" s="21"/>
      <c r="S17" s="27">
        <v>2000000000000</v>
      </c>
      <c r="T17" s="27">
        <v>9620000000</v>
      </c>
      <c r="V17" s="27">
        <v>22200000000</v>
      </c>
    </row>
    <row r="18" spans="1:28" x14ac:dyDescent="0.35">
      <c r="A18" s="1" t="s">
        <v>468</v>
      </c>
      <c r="B18" s="24" t="s">
        <v>467</v>
      </c>
      <c r="C18" s="1" t="s">
        <v>474</v>
      </c>
      <c r="D18" s="1" t="s">
        <v>466</v>
      </c>
      <c r="E18" s="9"/>
      <c r="F18" s="3">
        <v>2000000000000</v>
      </c>
      <c r="G18" s="3">
        <v>9620000000</v>
      </c>
      <c r="I18" s="9">
        <v>22200000000</v>
      </c>
      <c r="J18" s="9"/>
      <c r="K18" s="9"/>
      <c r="L18" s="9"/>
      <c r="M18" s="9"/>
      <c r="N18" s="9"/>
      <c r="O18" s="9"/>
      <c r="P18" s="21"/>
      <c r="S18" s="27">
        <v>2000000000000</v>
      </c>
      <c r="T18" s="27">
        <v>9620000000</v>
      </c>
      <c r="V18" s="27">
        <v>22200000000</v>
      </c>
    </row>
    <row r="19" spans="1:28" x14ac:dyDescent="0.35">
      <c r="A19" s="1" t="s">
        <v>350</v>
      </c>
      <c r="B19" s="24" t="s">
        <v>143</v>
      </c>
      <c r="C19" s="1" t="s">
        <v>335</v>
      </c>
      <c r="D19" s="1" t="s">
        <v>144</v>
      </c>
      <c r="E19" s="8">
        <v>2131200000000</v>
      </c>
      <c r="F19" s="9">
        <v>2590000000000</v>
      </c>
      <c r="G19" s="3">
        <v>74000000000</v>
      </c>
      <c r="H19" s="9">
        <v>0</v>
      </c>
      <c r="I19" s="9">
        <v>18500000000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21" t="s">
        <v>112</v>
      </c>
      <c r="R19" s="27">
        <v>0</v>
      </c>
      <c r="S19" s="27">
        <v>175700000000</v>
      </c>
      <c r="T19" s="27">
        <v>4996000000</v>
      </c>
      <c r="U19" s="27">
        <v>0</v>
      </c>
      <c r="V19" s="27">
        <v>13239857000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</row>
    <row r="20" spans="1:28" x14ac:dyDescent="0.35">
      <c r="A20" s="1" t="s">
        <v>210</v>
      </c>
      <c r="B20" s="24" t="s">
        <v>35</v>
      </c>
      <c r="C20" s="1" t="s">
        <v>175</v>
      </c>
      <c r="D20" s="1" t="s">
        <v>64</v>
      </c>
      <c r="E20" s="20">
        <v>0</v>
      </c>
      <c r="F20" s="9">
        <v>18500000000</v>
      </c>
      <c r="G20" s="3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21" t="s">
        <v>113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</row>
    <row r="21" spans="1:28" x14ac:dyDescent="0.35">
      <c r="A21" s="1" t="s">
        <v>418</v>
      </c>
      <c r="B21" s="24" t="s">
        <v>29</v>
      </c>
      <c r="C21" s="1" t="s">
        <v>419</v>
      </c>
      <c r="D21" s="1" t="s">
        <v>446</v>
      </c>
      <c r="E21" s="8">
        <v>740000000000</v>
      </c>
      <c r="F21" s="3">
        <v>2500000000000</v>
      </c>
      <c r="G21" s="3">
        <v>28600000000</v>
      </c>
      <c r="H21" s="3">
        <v>0</v>
      </c>
      <c r="I21" s="9">
        <v>385000000000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21" t="s">
        <v>114</v>
      </c>
      <c r="R21" s="27">
        <v>1500000000</v>
      </c>
      <c r="S21" s="27">
        <v>473800000000</v>
      </c>
      <c r="T21" s="27">
        <v>11744284000</v>
      </c>
      <c r="U21" s="27">
        <v>0</v>
      </c>
      <c r="V21" s="27">
        <v>189316570000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</row>
    <row r="22" spans="1:28" x14ac:dyDescent="0.35">
      <c r="A22" s="1" t="s">
        <v>341</v>
      </c>
      <c r="B22" s="24" t="s">
        <v>342</v>
      </c>
      <c r="C22" s="1" t="s">
        <v>343</v>
      </c>
      <c r="D22" s="1" t="s">
        <v>344</v>
      </c>
      <c r="E22" s="8">
        <v>0</v>
      </c>
      <c r="F22" s="20">
        <v>0</v>
      </c>
      <c r="G22" s="3">
        <v>0</v>
      </c>
      <c r="H22" s="20">
        <v>0</v>
      </c>
      <c r="I22" s="9">
        <v>0</v>
      </c>
      <c r="J22" s="9">
        <v>540000000</v>
      </c>
      <c r="K22" s="9">
        <v>190000000</v>
      </c>
      <c r="L22" s="9">
        <v>0</v>
      </c>
      <c r="M22" s="9">
        <v>0</v>
      </c>
      <c r="N22" s="9">
        <v>0</v>
      </c>
      <c r="O22" s="9">
        <v>0</v>
      </c>
      <c r="P22" s="21" t="s">
        <v>115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37000000</v>
      </c>
      <c r="X22" s="27">
        <v>54000000</v>
      </c>
      <c r="Y22" s="27">
        <v>0</v>
      </c>
      <c r="Z22" s="27">
        <v>0</v>
      </c>
      <c r="AA22" s="27">
        <v>0</v>
      </c>
      <c r="AB22" s="27">
        <v>0</v>
      </c>
    </row>
    <row r="23" spans="1:28" x14ac:dyDescent="0.35">
      <c r="A23" s="1" t="s">
        <v>368</v>
      </c>
      <c r="B23" s="24" t="s">
        <v>34</v>
      </c>
      <c r="C23" s="1" t="s">
        <v>369</v>
      </c>
      <c r="D23" s="1" t="s">
        <v>370</v>
      </c>
      <c r="E23" s="8">
        <v>0</v>
      </c>
      <c r="F23" s="3">
        <v>3700000000000</v>
      </c>
      <c r="G23" s="3">
        <v>370000000000</v>
      </c>
      <c r="H23" s="3">
        <v>0</v>
      </c>
      <c r="I23" s="9">
        <v>407000000000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21" t="s">
        <v>112</v>
      </c>
      <c r="R23" s="27">
        <v>0</v>
      </c>
      <c r="S23" s="27">
        <v>397500000000</v>
      </c>
      <c r="T23" s="27">
        <v>8479971000</v>
      </c>
      <c r="U23" s="27">
        <v>0</v>
      </c>
      <c r="V23" s="27">
        <v>7219428000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</row>
    <row r="24" spans="1:28" x14ac:dyDescent="0.35">
      <c r="A24" s="1" t="s">
        <v>440</v>
      </c>
      <c r="B24" s="24" t="s">
        <v>17</v>
      </c>
      <c r="C24" s="1" t="s">
        <v>273</v>
      </c>
      <c r="D24" s="1" t="s">
        <v>441</v>
      </c>
      <c r="E24" s="9">
        <v>0</v>
      </c>
      <c r="F24" s="8">
        <v>0</v>
      </c>
      <c r="G24" s="3">
        <v>0</v>
      </c>
      <c r="H24" s="8">
        <v>0</v>
      </c>
      <c r="I24" s="9">
        <v>0</v>
      </c>
      <c r="J24" s="9">
        <v>962000000</v>
      </c>
      <c r="K24" s="9">
        <v>18500000</v>
      </c>
      <c r="L24" s="9">
        <v>1000000000</v>
      </c>
      <c r="M24" s="9">
        <v>18500000</v>
      </c>
      <c r="N24" s="9">
        <v>0</v>
      </c>
      <c r="O24" s="9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</row>
    <row r="25" spans="1:28" x14ac:dyDescent="0.35">
      <c r="A25" s="22" t="s">
        <v>236</v>
      </c>
      <c r="B25" s="120" t="s">
        <v>243</v>
      </c>
      <c r="C25" s="22" t="s">
        <v>244</v>
      </c>
      <c r="D25" s="22" t="s">
        <v>245</v>
      </c>
      <c r="E25" s="3">
        <v>0</v>
      </c>
      <c r="F25" s="20">
        <v>0</v>
      </c>
      <c r="G25" s="3">
        <v>0</v>
      </c>
      <c r="H25" s="20">
        <v>36000000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R25" s="27">
        <v>0</v>
      </c>
      <c r="S25" s="27">
        <v>0</v>
      </c>
      <c r="T25" s="27">
        <v>0</v>
      </c>
      <c r="U25" s="27">
        <v>9772668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</row>
    <row r="26" spans="1:28" x14ac:dyDescent="0.35">
      <c r="A26" s="1" t="s">
        <v>394</v>
      </c>
      <c r="B26" s="24" t="s">
        <v>56</v>
      </c>
      <c r="C26" s="1" t="s">
        <v>395</v>
      </c>
      <c r="D26" s="1" t="s">
        <v>404</v>
      </c>
      <c r="E26" s="20">
        <v>3500000000000</v>
      </c>
      <c r="F26" s="9">
        <v>30000000000000</v>
      </c>
      <c r="G26" s="3">
        <v>40000000000</v>
      </c>
      <c r="H26" s="9">
        <v>0</v>
      </c>
      <c r="I26" s="9">
        <v>1000000000000</v>
      </c>
      <c r="J26" s="9">
        <v>0</v>
      </c>
      <c r="K26" s="9">
        <v>0</v>
      </c>
      <c r="L26" s="9">
        <v>500000000</v>
      </c>
      <c r="M26" s="9">
        <v>0</v>
      </c>
      <c r="N26" s="9">
        <v>0</v>
      </c>
      <c r="O26" s="9">
        <v>0</v>
      </c>
      <c r="R26" s="27">
        <v>0</v>
      </c>
      <c r="S26" s="27">
        <v>1165300000000</v>
      </c>
      <c r="T26" s="27">
        <v>12054499000</v>
      </c>
      <c r="U26" s="27">
        <v>0</v>
      </c>
      <c r="V26" s="27">
        <v>120145887000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</row>
    <row r="27" spans="1:28" x14ac:dyDescent="0.35">
      <c r="A27" s="1" t="s">
        <v>371</v>
      </c>
      <c r="B27" s="24" t="s">
        <v>141</v>
      </c>
      <c r="C27" s="1" t="s">
        <v>372</v>
      </c>
      <c r="D27" s="1" t="s">
        <v>447</v>
      </c>
      <c r="E27" s="3">
        <v>0</v>
      </c>
      <c r="F27" s="9">
        <v>1200000000000</v>
      </c>
      <c r="G27" s="3">
        <v>40000000000</v>
      </c>
      <c r="H27" s="9">
        <v>0</v>
      </c>
      <c r="I27" s="9">
        <v>190000000000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R27" s="27">
        <v>0</v>
      </c>
      <c r="S27" s="27">
        <v>412800000000</v>
      </c>
      <c r="T27" s="27">
        <v>5526571000</v>
      </c>
      <c r="U27" s="27">
        <v>0</v>
      </c>
      <c r="V27" s="27">
        <v>4813285000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</row>
    <row r="28" spans="1:28" x14ac:dyDescent="0.35">
      <c r="A28" s="1" t="s">
        <v>351</v>
      </c>
      <c r="B28" s="24" t="s">
        <v>157</v>
      </c>
      <c r="C28" s="1" t="s">
        <v>336</v>
      </c>
      <c r="D28" s="1" t="s">
        <v>450</v>
      </c>
      <c r="E28" s="10">
        <v>700000000000</v>
      </c>
      <c r="F28" s="9">
        <v>12650000000000</v>
      </c>
      <c r="G28" s="3">
        <v>10000000000</v>
      </c>
      <c r="H28" s="9">
        <v>0</v>
      </c>
      <c r="I28" s="9">
        <v>192400000000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R28" s="27">
        <v>300000000</v>
      </c>
      <c r="S28" s="27">
        <v>626000000000</v>
      </c>
      <c r="T28" s="27">
        <v>7917857000</v>
      </c>
      <c r="U28" s="27">
        <v>0</v>
      </c>
      <c r="V28" s="27">
        <v>3880714000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</row>
    <row r="29" spans="1:28" x14ac:dyDescent="0.35">
      <c r="A29" s="22" t="s">
        <v>289</v>
      </c>
      <c r="B29" s="24" t="s">
        <v>290</v>
      </c>
      <c r="C29" s="1" t="s">
        <v>291</v>
      </c>
      <c r="D29" s="1" t="s">
        <v>318</v>
      </c>
      <c r="E29" s="20">
        <v>0</v>
      </c>
      <c r="F29" s="3">
        <v>4625000000000</v>
      </c>
      <c r="G29" s="3">
        <v>7400000000</v>
      </c>
      <c r="H29" s="3">
        <v>0</v>
      </c>
      <c r="I29" s="3">
        <v>555000000000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R29" s="27">
        <v>0</v>
      </c>
      <c r="S29" s="27">
        <v>322500000000</v>
      </c>
      <c r="T29" s="27">
        <v>6822856000</v>
      </c>
      <c r="U29" s="27">
        <v>0</v>
      </c>
      <c r="V29" s="27">
        <v>531270000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</row>
    <row r="30" spans="1:28" x14ac:dyDescent="0.35">
      <c r="A30" s="1" t="s">
        <v>345</v>
      </c>
      <c r="B30" s="24" t="s">
        <v>28</v>
      </c>
      <c r="C30" s="1" t="s">
        <v>337</v>
      </c>
      <c r="D30" s="1" t="s">
        <v>455</v>
      </c>
      <c r="E30" s="20">
        <v>1.56E+16</v>
      </c>
      <c r="F30" s="9">
        <v>1341000000000</v>
      </c>
      <c r="G30" s="3">
        <v>35000000000</v>
      </c>
      <c r="H30" s="9">
        <v>0</v>
      </c>
      <c r="I30" s="9">
        <v>96000000000</v>
      </c>
      <c r="J30" s="9">
        <v>0</v>
      </c>
      <c r="K30" s="9">
        <v>0</v>
      </c>
      <c r="L30" s="9">
        <v>10000000000</v>
      </c>
      <c r="M30" s="9">
        <v>0</v>
      </c>
      <c r="N30" s="9">
        <v>0</v>
      </c>
      <c r="O30" s="9">
        <v>0</v>
      </c>
      <c r="R30" s="27">
        <v>0</v>
      </c>
      <c r="S30" s="27">
        <v>473800000000</v>
      </c>
      <c r="T30" s="27">
        <v>13581428000</v>
      </c>
      <c r="U30" s="27">
        <v>0</v>
      </c>
      <c r="V30" s="27">
        <v>22278714000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</row>
    <row r="31" spans="1:28" x14ac:dyDescent="0.35">
      <c r="A31" s="1" t="s">
        <v>352</v>
      </c>
      <c r="B31" s="24" t="s">
        <v>61</v>
      </c>
      <c r="C31" s="1" t="s">
        <v>338</v>
      </c>
      <c r="D31" s="1" t="s">
        <v>65</v>
      </c>
      <c r="E31" s="9">
        <v>0</v>
      </c>
      <c r="F31" s="9">
        <v>0</v>
      </c>
      <c r="G31" s="3">
        <v>0</v>
      </c>
      <c r="H31" s="3">
        <v>11805000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</row>
    <row r="32" spans="1:28" x14ac:dyDescent="0.35">
      <c r="A32" s="1" t="s">
        <v>420</v>
      </c>
      <c r="B32" s="24" t="s">
        <v>145</v>
      </c>
      <c r="C32" s="1" t="s">
        <v>421</v>
      </c>
      <c r="D32" s="1" t="s">
        <v>150</v>
      </c>
      <c r="E32" s="9">
        <v>0</v>
      </c>
      <c r="F32" s="3">
        <v>0</v>
      </c>
      <c r="G32" s="3">
        <v>0</v>
      </c>
      <c r="H32" s="3">
        <v>5000000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</row>
    <row r="33" spans="1:28" x14ac:dyDescent="0.35">
      <c r="A33" s="1" t="s">
        <v>266</v>
      </c>
      <c r="B33" s="24" t="s">
        <v>39</v>
      </c>
      <c r="C33" s="1" t="s">
        <v>267</v>
      </c>
      <c r="D33" s="1" t="s">
        <v>268</v>
      </c>
      <c r="E33" s="8">
        <v>0</v>
      </c>
      <c r="F33" s="9">
        <v>0</v>
      </c>
      <c r="G33" s="3">
        <v>0</v>
      </c>
      <c r="H33" s="9">
        <v>21600000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R33" s="27">
        <v>0</v>
      </c>
      <c r="S33" s="27">
        <v>559000000000</v>
      </c>
      <c r="T33" s="27">
        <v>7806785000</v>
      </c>
      <c r="U33" s="27">
        <v>1470000</v>
      </c>
      <c r="V33" s="27">
        <v>4197652000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</row>
    <row r="34" spans="1:28" x14ac:dyDescent="0.35">
      <c r="A34" s="1" t="s">
        <v>396</v>
      </c>
      <c r="B34" s="24" t="s">
        <v>39</v>
      </c>
      <c r="C34" s="1" t="s">
        <v>397</v>
      </c>
      <c r="D34" s="1" t="s">
        <v>405</v>
      </c>
      <c r="E34" s="8">
        <v>1916000000000</v>
      </c>
      <c r="F34" s="3">
        <v>5817000000000</v>
      </c>
      <c r="G34" s="3">
        <v>14000000000</v>
      </c>
      <c r="H34" s="3">
        <v>2200000000</v>
      </c>
      <c r="I34" s="9">
        <v>111000000000</v>
      </c>
      <c r="J34" s="9">
        <v>0</v>
      </c>
      <c r="K34" s="9">
        <v>0</v>
      </c>
      <c r="L34" s="9">
        <v>1250000000</v>
      </c>
      <c r="M34" s="9">
        <v>0</v>
      </c>
      <c r="N34" s="9">
        <v>0</v>
      </c>
      <c r="O34" s="9">
        <v>0</v>
      </c>
      <c r="R34" s="27">
        <v>0</v>
      </c>
      <c r="S34" s="27">
        <v>559000000000</v>
      </c>
      <c r="T34" s="27">
        <v>7806785000</v>
      </c>
      <c r="U34" s="27">
        <v>1470000</v>
      </c>
      <c r="V34" s="27">
        <v>4197652000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</row>
    <row r="35" spans="1:28" x14ac:dyDescent="0.35">
      <c r="A35" s="1" t="s">
        <v>292</v>
      </c>
      <c r="B35" s="24" t="s">
        <v>60</v>
      </c>
      <c r="C35" s="1" t="s">
        <v>293</v>
      </c>
      <c r="D35" s="1" t="s">
        <v>452</v>
      </c>
      <c r="E35" s="20">
        <v>0</v>
      </c>
      <c r="F35" s="9">
        <v>1100000000000</v>
      </c>
      <c r="G35" s="3">
        <v>40000000000</v>
      </c>
      <c r="H35" s="9">
        <v>0</v>
      </c>
      <c r="I35" s="9">
        <v>75000000000</v>
      </c>
      <c r="J35" s="9">
        <v>0</v>
      </c>
      <c r="K35" s="9">
        <v>0</v>
      </c>
      <c r="L35" s="9">
        <v>2500000000</v>
      </c>
      <c r="M35" s="9">
        <v>0</v>
      </c>
      <c r="N35" s="9">
        <v>0</v>
      </c>
      <c r="O35" s="9">
        <v>0</v>
      </c>
      <c r="R35" s="27">
        <v>0</v>
      </c>
      <c r="S35" s="27">
        <v>492250000000</v>
      </c>
      <c r="T35" s="27">
        <v>3782514000</v>
      </c>
      <c r="U35" s="27">
        <v>0</v>
      </c>
      <c r="V35" s="27">
        <v>13358428000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</row>
    <row r="36" spans="1:28" x14ac:dyDescent="0.35">
      <c r="A36" s="1" t="s">
        <v>294</v>
      </c>
      <c r="B36" s="24" t="s">
        <v>49</v>
      </c>
      <c r="C36" s="1" t="s">
        <v>295</v>
      </c>
      <c r="D36" s="1" t="s">
        <v>319</v>
      </c>
      <c r="E36" s="9">
        <v>0</v>
      </c>
      <c r="F36" s="9">
        <v>0</v>
      </c>
      <c r="G36" s="3">
        <v>0</v>
      </c>
      <c r="H36" s="9">
        <v>37400000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R36" s="27">
        <v>0</v>
      </c>
      <c r="S36" s="27">
        <v>0</v>
      </c>
      <c r="T36" s="27">
        <v>0</v>
      </c>
      <c r="U36" s="27">
        <v>19148668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</row>
    <row r="37" spans="1:28" x14ac:dyDescent="0.35">
      <c r="A37" s="1" t="s">
        <v>398</v>
      </c>
      <c r="B37" s="24" t="s">
        <v>170</v>
      </c>
      <c r="C37" s="1" t="s">
        <v>399</v>
      </c>
      <c r="D37" s="1" t="s">
        <v>406</v>
      </c>
      <c r="E37" s="8">
        <v>0</v>
      </c>
      <c r="F37" s="3">
        <v>925000000000</v>
      </c>
      <c r="G37" s="3">
        <v>9250000000</v>
      </c>
      <c r="H37" s="3">
        <v>0</v>
      </c>
      <c r="I37" s="3">
        <v>3700000000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R37" s="27">
        <v>0</v>
      </c>
      <c r="S37" s="27">
        <v>309000000000</v>
      </c>
      <c r="T37" s="27">
        <v>980500000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</row>
    <row r="38" spans="1:28" x14ac:dyDescent="0.35">
      <c r="A38" s="1" t="s">
        <v>269</v>
      </c>
      <c r="B38" s="24" t="s">
        <v>40</v>
      </c>
      <c r="C38" s="1" t="s">
        <v>449</v>
      </c>
      <c r="D38" s="1" t="s">
        <v>448</v>
      </c>
      <c r="E38" s="8">
        <v>700000000000</v>
      </c>
      <c r="F38" s="9">
        <v>12650000000000</v>
      </c>
      <c r="G38" s="3">
        <v>25000000</v>
      </c>
      <c r="H38" s="9">
        <v>0</v>
      </c>
      <c r="I38" s="9">
        <v>185000000000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R38" s="27">
        <v>0</v>
      </c>
      <c r="S38" s="27">
        <v>754400000000</v>
      </c>
      <c r="T38" s="27">
        <v>5825428000</v>
      </c>
      <c r="U38" s="27">
        <v>0</v>
      </c>
      <c r="V38" s="27">
        <v>3942071000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</row>
    <row r="39" spans="1:28" x14ac:dyDescent="0.35">
      <c r="A39" s="1" t="s">
        <v>296</v>
      </c>
      <c r="B39" s="24" t="s">
        <v>62</v>
      </c>
      <c r="C39" s="1" t="s">
        <v>297</v>
      </c>
      <c r="D39" s="1" t="s">
        <v>320</v>
      </c>
      <c r="E39" s="3">
        <v>800000000000</v>
      </c>
      <c r="F39" s="9">
        <v>1924000000000</v>
      </c>
      <c r="G39" s="3">
        <v>14800000000</v>
      </c>
      <c r="H39" s="9">
        <v>0</v>
      </c>
      <c r="I39" s="9">
        <v>971000000000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R39" s="27">
        <v>0</v>
      </c>
      <c r="S39" s="27">
        <v>594400000000</v>
      </c>
      <c r="T39" s="27">
        <v>6276000000</v>
      </c>
      <c r="U39" s="27">
        <v>0</v>
      </c>
      <c r="V39" s="27">
        <v>418773000000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</row>
    <row r="40" spans="1:28" x14ac:dyDescent="0.35">
      <c r="A40" s="1" t="s">
        <v>400</v>
      </c>
      <c r="B40" s="24" t="s">
        <v>171</v>
      </c>
      <c r="C40" s="1" t="s">
        <v>401</v>
      </c>
      <c r="D40" s="1" t="s">
        <v>174</v>
      </c>
      <c r="E40" s="10">
        <v>0</v>
      </c>
      <c r="F40" s="3">
        <v>981000000000</v>
      </c>
      <c r="G40" s="3">
        <v>0</v>
      </c>
      <c r="H40" s="3">
        <v>0</v>
      </c>
      <c r="I40" s="9">
        <v>18500000000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R40" s="27">
        <v>0</v>
      </c>
      <c r="S40" s="27">
        <v>464400000000</v>
      </c>
      <c r="T40" s="27">
        <v>1665285000</v>
      </c>
      <c r="U40" s="27">
        <v>0</v>
      </c>
      <c r="V40" s="27">
        <v>3526385000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</row>
    <row r="41" spans="1:28" x14ac:dyDescent="0.35">
      <c r="A41" s="1" t="s">
        <v>353</v>
      </c>
      <c r="B41" s="24" t="s">
        <v>19</v>
      </c>
      <c r="C41" s="1" t="s">
        <v>329</v>
      </c>
      <c r="D41" s="1" t="s">
        <v>168</v>
      </c>
      <c r="E41" s="8">
        <v>0</v>
      </c>
      <c r="F41" s="9">
        <v>1040000000000</v>
      </c>
      <c r="G41" s="3">
        <v>5600000000</v>
      </c>
      <c r="H41" s="9">
        <v>0</v>
      </c>
      <c r="I41" s="9">
        <v>10895000000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</row>
    <row r="42" spans="1:28" x14ac:dyDescent="0.35">
      <c r="A42" s="1" t="s">
        <v>358</v>
      </c>
      <c r="B42" s="24" t="s">
        <v>53</v>
      </c>
      <c r="C42" s="1" t="s">
        <v>357</v>
      </c>
      <c r="D42" s="1" t="s">
        <v>321</v>
      </c>
      <c r="E42" s="3">
        <v>0</v>
      </c>
      <c r="F42" s="9">
        <v>0</v>
      </c>
      <c r="G42" s="3">
        <v>0</v>
      </c>
      <c r="H42" s="9">
        <v>1332000000</v>
      </c>
      <c r="I42" s="9">
        <v>0</v>
      </c>
      <c r="J42" s="9">
        <v>37000000</v>
      </c>
      <c r="K42" s="9">
        <v>0</v>
      </c>
      <c r="L42" s="9">
        <v>17390000000</v>
      </c>
      <c r="M42" s="9">
        <v>0</v>
      </c>
      <c r="N42" s="9">
        <v>2638100000</v>
      </c>
      <c r="O42" s="9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</row>
    <row r="43" spans="1:28" x14ac:dyDescent="0.35">
      <c r="A43" s="1" t="s">
        <v>298</v>
      </c>
      <c r="B43" s="24" t="s">
        <v>299</v>
      </c>
      <c r="C43" s="1" t="s">
        <v>300</v>
      </c>
      <c r="D43" s="1" t="s">
        <v>322</v>
      </c>
      <c r="E43" s="23">
        <v>0</v>
      </c>
      <c r="F43" s="9">
        <v>0</v>
      </c>
      <c r="G43" s="3">
        <v>0</v>
      </c>
      <c r="H43" s="9">
        <v>222000000</v>
      </c>
      <c r="I43" s="9">
        <v>0</v>
      </c>
      <c r="J43" s="9">
        <v>0</v>
      </c>
      <c r="K43" s="9">
        <v>0</v>
      </c>
      <c r="L43" s="9">
        <v>184650000</v>
      </c>
      <c r="M43" s="9">
        <v>0</v>
      </c>
      <c r="N43" s="9">
        <v>222000000</v>
      </c>
      <c r="O43" s="9">
        <v>0</v>
      </c>
      <c r="R43" s="27">
        <v>0</v>
      </c>
      <c r="S43" s="27">
        <v>0</v>
      </c>
      <c r="T43" s="27">
        <v>0</v>
      </c>
      <c r="U43" s="27">
        <v>55500000</v>
      </c>
      <c r="V43" s="27">
        <v>0</v>
      </c>
      <c r="W43" s="27">
        <v>0</v>
      </c>
      <c r="X43" s="27">
        <v>0</v>
      </c>
      <c r="Y43" s="27">
        <v>92000000</v>
      </c>
      <c r="Z43" s="27">
        <v>0</v>
      </c>
      <c r="AA43" s="27">
        <v>111000000</v>
      </c>
      <c r="AB43" s="27">
        <v>0</v>
      </c>
    </row>
    <row r="44" spans="1:28" x14ac:dyDescent="0.35">
      <c r="A44" s="1" t="s">
        <v>373</v>
      </c>
      <c r="B44" s="24" t="s">
        <v>151</v>
      </c>
      <c r="C44" s="1" t="s">
        <v>374</v>
      </c>
      <c r="D44" s="1" t="s">
        <v>375</v>
      </c>
      <c r="E44" s="8">
        <v>0</v>
      </c>
      <c r="F44" s="3">
        <v>0</v>
      </c>
      <c r="G44" s="3">
        <v>0</v>
      </c>
      <c r="H44" s="3">
        <v>0</v>
      </c>
      <c r="I44" s="3">
        <v>0</v>
      </c>
      <c r="J44" s="3">
        <v>7400000</v>
      </c>
      <c r="K44" s="3">
        <v>7400000</v>
      </c>
      <c r="L44" s="3">
        <v>55500000</v>
      </c>
      <c r="M44" s="3">
        <v>0</v>
      </c>
      <c r="N44" s="3">
        <v>55500000</v>
      </c>
      <c r="O44" s="3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</row>
    <row r="45" spans="1:28" x14ac:dyDescent="0.35">
      <c r="A45" s="1" t="s">
        <v>354</v>
      </c>
      <c r="B45" s="24" t="s">
        <v>18</v>
      </c>
      <c r="C45" s="1" t="s">
        <v>339</v>
      </c>
      <c r="D45" s="1" t="s">
        <v>355</v>
      </c>
      <c r="E45" s="8">
        <v>0</v>
      </c>
      <c r="F45" s="3">
        <v>0</v>
      </c>
      <c r="G45" s="3">
        <v>0</v>
      </c>
      <c r="H45" s="3">
        <v>0</v>
      </c>
      <c r="I45" s="9">
        <v>0</v>
      </c>
      <c r="J45" s="9">
        <v>1500000000</v>
      </c>
      <c r="K45" s="9">
        <v>60000000</v>
      </c>
      <c r="L45" s="9">
        <v>900000000</v>
      </c>
      <c r="M45" s="9">
        <v>0</v>
      </c>
      <c r="N45" s="9">
        <v>259000000</v>
      </c>
      <c r="O45" s="9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150000000</v>
      </c>
      <c r="X45" s="27">
        <v>0</v>
      </c>
      <c r="Y45" s="27">
        <v>150000000</v>
      </c>
      <c r="Z45" s="27">
        <v>0</v>
      </c>
      <c r="AA45" s="27">
        <v>0</v>
      </c>
      <c r="AB45" s="27">
        <v>0</v>
      </c>
    </row>
    <row r="46" spans="1:28" x14ac:dyDescent="0.35">
      <c r="A46" s="22" t="s">
        <v>330</v>
      </c>
      <c r="B46" s="120" t="s">
        <v>20</v>
      </c>
      <c r="C46" s="22" t="s">
        <v>443</v>
      </c>
      <c r="D46" s="22" t="s">
        <v>445</v>
      </c>
      <c r="E46" s="3">
        <v>0</v>
      </c>
      <c r="F46" s="20">
        <v>17500000000000</v>
      </c>
      <c r="G46" s="3">
        <v>80000000000</v>
      </c>
      <c r="H46" s="3">
        <v>0</v>
      </c>
      <c r="I46" s="3">
        <v>88000000000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R46" s="27">
        <v>0</v>
      </c>
      <c r="S46" s="27">
        <v>515800000000</v>
      </c>
      <c r="T46" s="27">
        <v>185000000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</row>
    <row r="47" spans="1:28" x14ac:dyDescent="0.35">
      <c r="A47" s="1" t="s">
        <v>214</v>
      </c>
      <c r="B47" s="24" t="s">
        <v>27</v>
      </c>
      <c r="C47" s="116" t="s">
        <v>454</v>
      </c>
      <c r="D47" s="1" t="s">
        <v>453</v>
      </c>
      <c r="E47" s="8">
        <v>0</v>
      </c>
      <c r="F47" s="9">
        <v>1998000000000</v>
      </c>
      <c r="G47" s="3">
        <v>9990000000</v>
      </c>
      <c r="H47" s="9">
        <v>0</v>
      </c>
      <c r="I47" s="9">
        <v>873880000000</v>
      </c>
      <c r="J47" s="9">
        <v>0</v>
      </c>
      <c r="K47" s="9">
        <v>0</v>
      </c>
      <c r="L47" s="9">
        <v>2000000000</v>
      </c>
      <c r="M47" s="9">
        <v>0</v>
      </c>
      <c r="N47" s="9">
        <v>0</v>
      </c>
      <c r="O47" s="9">
        <v>0</v>
      </c>
      <c r="R47" s="27">
        <v>0</v>
      </c>
      <c r="S47" s="27">
        <v>457800000000</v>
      </c>
      <c r="T47" s="27">
        <v>351500000</v>
      </c>
      <c r="U47" s="27">
        <v>0</v>
      </c>
      <c r="V47" s="27">
        <v>98858895000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</row>
    <row r="48" spans="1:28" x14ac:dyDescent="0.35">
      <c r="A48" s="1" t="s">
        <v>402</v>
      </c>
      <c r="B48" s="24" t="s">
        <v>31</v>
      </c>
      <c r="C48" s="1" t="s">
        <v>403</v>
      </c>
      <c r="D48" s="1" t="s">
        <v>63</v>
      </c>
      <c r="E48" s="8">
        <v>0</v>
      </c>
      <c r="F48" s="3">
        <v>0</v>
      </c>
      <c r="G48" s="3">
        <v>0</v>
      </c>
      <c r="H48" s="3">
        <v>9990000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R48" s="27">
        <v>0</v>
      </c>
      <c r="S48" s="27">
        <v>0</v>
      </c>
      <c r="T48" s="27">
        <v>0</v>
      </c>
      <c r="U48" s="27">
        <v>3099250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</row>
    <row r="49" spans="1:28" x14ac:dyDescent="0.35">
      <c r="A49" s="1" t="s">
        <v>376</v>
      </c>
      <c r="B49" s="24" t="s">
        <v>21</v>
      </c>
      <c r="C49" s="1" t="s">
        <v>377</v>
      </c>
      <c r="D49" s="1" t="s">
        <v>153</v>
      </c>
      <c r="E49" s="20">
        <v>0</v>
      </c>
      <c r="F49" s="9">
        <v>0</v>
      </c>
      <c r="G49" s="3">
        <v>0</v>
      </c>
      <c r="H49" s="3">
        <v>0</v>
      </c>
      <c r="I49" s="9">
        <v>0</v>
      </c>
      <c r="J49" s="9">
        <v>0</v>
      </c>
      <c r="K49" s="9">
        <v>111000</v>
      </c>
      <c r="L49" s="9">
        <v>148000000</v>
      </c>
      <c r="M49" s="9">
        <v>166500000</v>
      </c>
      <c r="N49" s="9">
        <v>111000000</v>
      </c>
      <c r="O49" s="9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</row>
    <row r="50" spans="1:28" x14ac:dyDescent="0.35">
      <c r="A50" s="1" t="s">
        <v>378</v>
      </c>
      <c r="B50" s="24" t="s">
        <v>25</v>
      </c>
      <c r="C50" s="1" t="s">
        <v>379</v>
      </c>
      <c r="D50" s="1" t="s">
        <v>154</v>
      </c>
      <c r="E50" s="3">
        <v>0</v>
      </c>
      <c r="F50" s="9">
        <v>0</v>
      </c>
      <c r="G50" s="3">
        <v>0</v>
      </c>
      <c r="H50" s="3">
        <v>5700000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R50" s="27">
        <v>0</v>
      </c>
      <c r="S50" s="27">
        <v>0</v>
      </c>
      <c r="T50" s="27">
        <v>0</v>
      </c>
      <c r="U50" s="27">
        <v>2859166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</row>
    <row r="51" spans="1:28" x14ac:dyDescent="0.35">
      <c r="A51" s="1" t="s">
        <v>234</v>
      </c>
      <c r="B51" s="24" t="s">
        <v>45</v>
      </c>
      <c r="C51" s="1" t="s">
        <v>456</v>
      </c>
      <c r="D51" s="1" t="s">
        <v>457</v>
      </c>
      <c r="E51" s="8">
        <v>12698000000000</v>
      </c>
      <c r="F51" s="9">
        <v>5550000000000</v>
      </c>
      <c r="G51" s="3">
        <v>20000000000</v>
      </c>
      <c r="H51" s="9">
        <v>0</v>
      </c>
      <c r="I51" s="9">
        <v>1800000000000</v>
      </c>
      <c r="J51" s="9">
        <v>0</v>
      </c>
      <c r="K51" s="9">
        <v>0</v>
      </c>
      <c r="L51" s="9">
        <v>740000000</v>
      </c>
      <c r="M51" s="9">
        <v>0</v>
      </c>
      <c r="N51" s="9">
        <v>0</v>
      </c>
      <c r="O51" s="9">
        <v>0</v>
      </c>
      <c r="R51" s="27">
        <v>0</v>
      </c>
      <c r="S51" s="27">
        <v>648800000000</v>
      </c>
      <c r="T51" s="27">
        <v>2176371000</v>
      </c>
      <c r="U51" s="27">
        <v>0</v>
      </c>
      <c r="V51" s="27">
        <v>513167528000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</row>
    <row r="52" spans="1:28" x14ac:dyDescent="0.35">
      <c r="A52" s="1" t="s">
        <v>431</v>
      </c>
      <c r="B52" s="24" t="s">
        <v>437</v>
      </c>
      <c r="C52" s="1" t="s">
        <v>432</v>
      </c>
      <c r="D52" s="1" t="s">
        <v>433</v>
      </c>
      <c r="E52" s="8">
        <v>0</v>
      </c>
      <c r="F52" s="9">
        <v>0</v>
      </c>
      <c r="G52" s="3">
        <v>0</v>
      </c>
      <c r="H52" s="9">
        <v>0</v>
      </c>
      <c r="I52" s="9">
        <v>0</v>
      </c>
      <c r="J52" s="9">
        <v>40000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</row>
    <row r="53" spans="1:28" x14ac:dyDescent="0.35">
      <c r="A53" s="1" t="s">
        <v>301</v>
      </c>
      <c r="B53" s="24" t="s">
        <v>302</v>
      </c>
      <c r="C53" s="1" t="s">
        <v>303</v>
      </c>
      <c r="D53" s="1" t="s">
        <v>323</v>
      </c>
      <c r="E53" s="20">
        <v>0</v>
      </c>
      <c r="F53" s="9">
        <v>0</v>
      </c>
      <c r="G53" s="3">
        <v>0</v>
      </c>
      <c r="H53" s="9">
        <v>0</v>
      </c>
      <c r="I53" s="9">
        <v>0</v>
      </c>
      <c r="J53" s="9">
        <v>9250000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</row>
    <row r="54" spans="1:28" x14ac:dyDescent="0.35">
      <c r="A54" s="1" t="s">
        <v>427</v>
      </c>
      <c r="B54" s="24" t="s">
        <v>158</v>
      </c>
      <c r="C54" s="1" t="s">
        <v>428</v>
      </c>
      <c r="D54" s="1" t="s">
        <v>159</v>
      </c>
      <c r="E54" s="8">
        <v>18500000000</v>
      </c>
      <c r="F54" s="9">
        <v>555000000000</v>
      </c>
      <c r="G54" s="3">
        <v>3700000000</v>
      </c>
      <c r="H54" s="9">
        <v>4440000000</v>
      </c>
      <c r="I54" s="9">
        <v>4440000000</v>
      </c>
      <c r="J54" s="9">
        <v>55500000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R54" s="27">
        <v>0</v>
      </c>
      <c r="S54" s="27">
        <v>0</v>
      </c>
      <c r="T54" s="27">
        <v>0</v>
      </c>
      <c r="U54" s="27">
        <v>1110000000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</row>
    <row r="55" spans="1:28" x14ac:dyDescent="0.35">
      <c r="A55" s="1" t="s">
        <v>382</v>
      </c>
      <c r="B55" s="24" t="s">
        <v>23</v>
      </c>
      <c r="C55" s="1" t="s">
        <v>383</v>
      </c>
      <c r="D55" s="1" t="s">
        <v>384</v>
      </c>
      <c r="E55" s="8">
        <v>0</v>
      </c>
      <c r="F55" s="9">
        <v>0</v>
      </c>
      <c r="G55" s="3">
        <v>0</v>
      </c>
      <c r="H55" s="9">
        <v>0</v>
      </c>
      <c r="I55" s="9">
        <v>0</v>
      </c>
      <c r="J55" s="9">
        <v>55500000</v>
      </c>
      <c r="K55" s="9">
        <v>74000000</v>
      </c>
      <c r="L55" s="9">
        <v>656800000</v>
      </c>
      <c r="M55" s="9">
        <v>18500000</v>
      </c>
      <c r="N55" s="9">
        <v>555000000</v>
      </c>
      <c r="O55" s="9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74000000</v>
      </c>
      <c r="Y55" s="27">
        <v>164000000</v>
      </c>
      <c r="Z55" s="27">
        <v>0</v>
      </c>
      <c r="AA55" s="27">
        <v>0</v>
      </c>
      <c r="AB55" s="27">
        <v>0</v>
      </c>
    </row>
    <row r="56" spans="1:28" x14ac:dyDescent="0.35">
      <c r="A56" s="1" t="s">
        <v>361</v>
      </c>
      <c r="B56" s="24" t="s">
        <v>362</v>
      </c>
      <c r="C56" s="1" t="s">
        <v>363</v>
      </c>
      <c r="D56" s="1" t="s">
        <v>364</v>
      </c>
      <c r="E56" s="8">
        <v>0</v>
      </c>
      <c r="F56" s="9">
        <v>0</v>
      </c>
      <c r="G56" s="3">
        <v>0</v>
      </c>
      <c r="H56" s="9">
        <v>19884000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R56" s="27">
        <v>0</v>
      </c>
      <c r="S56" s="27">
        <v>0</v>
      </c>
      <c r="T56" s="27">
        <v>0</v>
      </c>
      <c r="U56" s="27">
        <v>5621000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</row>
    <row r="57" spans="1:28" x14ac:dyDescent="0.35">
      <c r="A57" s="1" t="s">
        <v>385</v>
      </c>
      <c r="B57" s="24" t="s">
        <v>24</v>
      </c>
      <c r="C57" s="1" t="s">
        <v>386</v>
      </c>
      <c r="D57" s="1" t="s">
        <v>155</v>
      </c>
      <c r="E57" s="8">
        <v>0</v>
      </c>
      <c r="F57" s="9">
        <v>0</v>
      </c>
      <c r="G57" s="3">
        <v>0</v>
      </c>
      <c r="H57" s="9">
        <v>5550000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R57" s="27">
        <v>0</v>
      </c>
      <c r="S57" s="27">
        <v>0</v>
      </c>
      <c r="T57" s="27">
        <v>0</v>
      </c>
      <c r="U57" s="27">
        <v>1011367.3333333334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</row>
    <row r="58" spans="1:28" x14ac:dyDescent="0.35">
      <c r="A58" s="1" t="s">
        <v>387</v>
      </c>
      <c r="B58" s="24" t="s">
        <v>26</v>
      </c>
      <c r="C58" s="1" t="s">
        <v>388</v>
      </c>
      <c r="D58" s="1" t="s">
        <v>148</v>
      </c>
      <c r="E58" s="8">
        <v>0</v>
      </c>
      <c r="F58" s="9">
        <v>0</v>
      </c>
      <c r="G58" s="3">
        <v>0</v>
      </c>
      <c r="H58" s="9">
        <v>17700000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</row>
    <row r="59" spans="1:28" x14ac:dyDescent="0.35">
      <c r="A59" s="1" t="s">
        <v>389</v>
      </c>
      <c r="B59" s="24" t="s">
        <v>134</v>
      </c>
      <c r="C59" s="1" t="s">
        <v>390</v>
      </c>
      <c r="D59" s="1" t="s">
        <v>391</v>
      </c>
      <c r="E59" s="8">
        <v>0</v>
      </c>
      <c r="F59" s="9">
        <v>0</v>
      </c>
      <c r="G59" s="3">
        <v>0</v>
      </c>
      <c r="H59" s="9">
        <v>40000000</v>
      </c>
      <c r="I59" s="9">
        <v>0</v>
      </c>
      <c r="J59" s="9">
        <v>185000000</v>
      </c>
      <c r="K59" s="9">
        <v>740000000</v>
      </c>
      <c r="L59" s="9">
        <v>0</v>
      </c>
      <c r="M59" s="9">
        <v>0</v>
      </c>
      <c r="N59" s="9">
        <v>260000000</v>
      </c>
      <c r="O59" s="9">
        <v>0</v>
      </c>
      <c r="R59" s="27">
        <v>0</v>
      </c>
      <c r="S59" s="27">
        <v>0</v>
      </c>
      <c r="T59" s="27">
        <v>0</v>
      </c>
      <c r="U59" s="27">
        <v>40000000</v>
      </c>
      <c r="V59" s="27">
        <v>0</v>
      </c>
      <c r="W59" s="27">
        <v>101750000</v>
      </c>
      <c r="X59" s="27">
        <v>74000000</v>
      </c>
      <c r="Y59" s="27">
        <v>0</v>
      </c>
      <c r="Z59" s="27">
        <v>0</v>
      </c>
      <c r="AA59" s="27">
        <v>37100000</v>
      </c>
      <c r="AB59" s="27">
        <v>0</v>
      </c>
    </row>
    <row r="60" spans="1:28" x14ac:dyDescent="0.35">
      <c r="A60" s="1" t="s">
        <v>258</v>
      </c>
      <c r="B60" s="24" t="s">
        <v>58</v>
      </c>
      <c r="C60" s="1" t="s">
        <v>259</v>
      </c>
      <c r="D60" s="1" t="s">
        <v>438</v>
      </c>
      <c r="E60" s="8">
        <v>0</v>
      </c>
      <c r="F60" s="9">
        <v>3700000000000</v>
      </c>
      <c r="G60" s="3">
        <v>2220000000</v>
      </c>
      <c r="H60" s="9">
        <v>0</v>
      </c>
      <c r="I60" s="9">
        <v>103600000000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R60" s="27">
        <v>0</v>
      </c>
      <c r="S60" s="27">
        <v>0</v>
      </c>
      <c r="T60" s="27">
        <v>932400000</v>
      </c>
      <c r="U60" s="27">
        <v>0</v>
      </c>
      <c r="V60" s="27">
        <v>3533500000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</row>
    <row r="61" spans="1:28" x14ac:dyDescent="0.35">
      <c r="A61" s="1" t="s">
        <v>304</v>
      </c>
      <c r="B61" s="24" t="s">
        <v>305</v>
      </c>
      <c r="C61" s="1" t="s">
        <v>460</v>
      </c>
      <c r="D61" s="1" t="s">
        <v>461</v>
      </c>
      <c r="E61" s="8">
        <v>1000000000000</v>
      </c>
      <c r="F61" s="9">
        <v>12650000000000</v>
      </c>
      <c r="G61" s="3">
        <v>38000000000</v>
      </c>
      <c r="H61" s="9">
        <v>0</v>
      </c>
      <c r="I61" s="9">
        <v>54000000000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R61" s="27">
        <v>0</v>
      </c>
      <c r="S61" s="27">
        <v>0</v>
      </c>
      <c r="T61" s="27">
        <v>2780100000</v>
      </c>
      <c r="U61" s="27">
        <v>0</v>
      </c>
      <c r="V61" s="27">
        <v>18962357000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</row>
    <row r="62" spans="1:28" x14ac:dyDescent="0.35">
      <c r="A62" s="1" t="s">
        <v>359</v>
      </c>
      <c r="B62" s="24" t="s">
        <v>30</v>
      </c>
      <c r="C62" s="1" t="s">
        <v>360</v>
      </c>
      <c r="D62" s="1" t="s">
        <v>149</v>
      </c>
      <c r="E62" s="8">
        <v>0</v>
      </c>
      <c r="F62" s="9">
        <v>1820000000000</v>
      </c>
      <c r="G62" s="3">
        <v>16120000000</v>
      </c>
      <c r="H62" s="9">
        <v>0</v>
      </c>
      <c r="I62" s="9">
        <v>192738000000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R62" s="27">
        <v>0</v>
      </c>
      <c r="S62" s="27">
        <v>430000000000</v>
      </c>
      <c r="T62" s="27">
        <v>1894400000</v>
      </c>
      <c r="U62" s="27">
        <v>0</v>
      </c>
      <c r="V62" s="27">
        <v>285000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</row>
    <row r="63" spans="1:28" x14ac:dyDescent="0.35">
      <c r="A63" s="1" t="s">
        <v>237</v>
      </c>
      <c r="B63" s="24" t="s">
        <v>246</v>
      </c>
      <c r="C63" s="1" t="s">
        <v>247</v>
      </c>
      <c r="D63" s="1" t="s">
        <v>248</v>
      </c>
      <c r="E63" s="8">
        <v>2400000000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R63" s="27">
        <v>300000000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</row>
    <row r="64" spans="1:28" x14ac:dyDescent="0.35">
      <c r="A64" s="1" t="s">
        <v>239</v>
      </c>
      <c r="B64" s="24" t="s">
        <v>42</v>
      </c>
      <c r="C64" s="1" t="s">
        <v>249</v>
      </c>
      <c r="D64" s="1" t="s">
        <v>250</v>
      </c>
      <c r="E64" s="20">
        <v>0</v>
      </c>
      <c r="F64" s="9">
        <v>677000000000</v>
      </c>
      <c r="G64" s="3">
        <v>1540000000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R64" s="27">
        <v>0</v>
      </c>
      <c r="S64" s="27">
        <v>124600000000</v>
      </c>
      <c r="T64" s="27">
        <v>-12686000</v>
      </c>
      <c r="U64" s="27">
        <v>0</v>
      </c>
      <c r="V64" s="27">
        <v>14000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</row>
    <row r="65" spans="1:28" x14ac:dyDescent="0.35">
      <c r="A65" s="1" t="s">
        <v>422</v>
      </c>
      <c r="B65" s="24" t="s">
        <v>41</v>
      </c>
      <c r="C65" s="1" t="s">
        <v>423</v>
      </c>
      <c r="D65" s="1" t="s">
        <v>451</v>
      </c>
      <c r="E65" s="8">
        <v>0</v>
      </c>
      <c r="F65" s="9">
        <v>12200000000000</v>
      </c>
      <c r="G65" s="3">
        <v>32100000000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R65" s="27">
        <v>0</v>
      </c>
      <c r="S65" s="27">
        <v>645000000000</v>
      </c>
      <c r="T65" s="27">
        <v>4862957000</v>
      </c>
      <c r="U65" s="27">
        <v>0</v>
      </c>
      <c r="V65" s="27">
        <v>-286000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</row>
    <row r="66" spans="1:28" x14ac:dyDescent="0.35">
      <c r="A66" s="1" t="s">
        <v>240</v>
      </c>
      <c r="B66" s="24" t="s">
        <v>251</v>
      </c>
      <c r="C66" s="1" t="s">
        <v>252</v>
      </c>
      <c r="D66" s="1" t="s">
        <v>253</v>
      </c>
      <c r="E66" s="8">
        <v>0</v>
      </c>
      <c r="F66" s="9">
        <v>1000000000000</v>
      </c>
      <c r="G66" s="3">
        <v>5000000000</v>
      </c>
      <c r="H66" s="9">
        <v>0</v>
      </c>
      <c r="I66" s="9">
        <v>500000000000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R66" s="27">
        <v>0</v>
      </c>
      <c r="S66" s="27">
        <v>257200000000</v>
      </c>
      <c r="T66" s="27">
        <v>1924000000</v>
      </c>
      <c r="U66" s="27">
        <v>0</v>
      </c>
      <c r="V66" s="27">
        <v>2849000000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</row>
    <row r="67" spans="1:28" x14ac:dyDescent="0.35">
      <c r="A67" s="1" t="s">
        <v>477</v>
      </c>
      <c r="B67" s="24" t="s">
        <v>478</v>
      </c>
      <c r="C67" s="1" t="s">
        <v>479</v>
      </c>
      <c r="D67" s="1" t="s">
        <v>480</v>
      </c>
      <c r="E67" s="8">
        <v>0</v>
      </c>
      <c r="F67" s="9">
        <v>8750000000000</v>
      </c>
      <c r="G67" s="3">
        <v>18500000000</v>
      </c>
      <c r="H67" s="9">
        <v>0</v>
      </c>
      <c r="I67" s="9">
        <v>74000000000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R67" s="27">
        <v>0</v>
      </c>
      <c r="S67" s="27">
        <v>8750000000000</v>
      </c>
      <c r="T67" s="27">
        <v>18500000000</v>
      </c>
      <c r="U67" s="27">
        <v>0</v>
      </c>
      <c r="V67" s="27">
        <v>74000000000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</row>
    <row r="68" spans="1:28" x14ac:dyDescent="0.35">
      <c r="A68" s="1" t="s">
        <v>307</v>
      </c>
      <c r="B68" s="24" t="s">
        <v>55</v>
      </c>
      <c r="C68" s="1" t="s">
        <v>308</v>
      </c>
      <c r="D68" s="1" t="s">
        <v>324</v>
      </c>
      <c r="E68" s="8">
        <v>0</v>
      </c>
      <c r="F68" s="3">
        <v>0</v>
      </c>
      <c r="G68" s="3">
        <v>0</v>
      </c>
      <c r="H68" s="3">
        <v>200</v>
      </c>
      <c r="I68" s="3">
        <v>0</v>
      </c>
      <c r="J68" s="3">
        <v>0</v>
      </c>
      <c r="K68" s="3">
        <v>0</v>
      </c>
      <c r="L68" s="3">
        <v>37000000</v>
      </c>
      <c r="M68" s="3">
        <v>0</v>
      </c>
      <c r="N68" s="3">
        <v>0</v>
      </c>
      <c r="O68" s="3">
        <v>145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</row>
    <row r="69" spans="1:28" x14ac:dyDescent="0.35">
      <c r="A69" s="1" t="s">
        <v>241</v>
      </c>
      <c r="B69" s="24" t="s">
        <v>46</v>
      </c>
      <c r="C69" s="1" t="s">
        <v>458</v>
      </c>
      <c r="D69" s="1" t="s">
        <v>459</v>
      </c>
      <c r="E69" s="8">
        <v>3600000000000</v>
      </c>
      <c r="F69" s="9">
        <v>0</v>
      </c>
      <c r="G69" s="3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27">
        <v>0</v>
      </c>
      <c r="AA69" s="27">
        <v>0</v>
      </c>
      <c r="AB69" s="27">
        <v>0</v>
      </c>
    </row>
    <row r="70" spans="1:28" x14ac:dyDescent="0.35">
      <c r="A70" s="1" t="s">
        <v>309</v>
      </c>
      <c r="B70" s="24" t="s">
        <v>47</v>
      </c>
      <c r="C70" s="1" t="s">
        <v>310</v>
      </c>
      <c r="D70" s="1" t="s">
        <v>325</v>
      </c>
      <c r="E70" s="8">
        <v>0</v>
      </c>
      <c r="F70" s="9">
        <v>0</v>
      </c>
      <c r="G70" s="3">
        <v>0</v>
      </c>
      <c r="H70" s="9">
        <v>111000000</v>
      </c>
      <c r="I70" s="9">
        <v>0</v>
      </c>
      <c r="J70" s="9">
        <v>185000000</v>
      </c>
      <c r="K70" s="9">
        <v>185000000</v>
      </c>
      <c r="L70" s="9">
        <v>37000000</v>
      </c>
      <c r="M70" s="9">
        <v>111000000</v>
      </c>
      <c r="N70" s="9">
        <v>74000000</v>
      </c>
      <c r="O70" s="9">
        <v>74000000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18500000</v>
      </c>
      <c r="X70" s="27">
        <v>8500000</v>
      </c>
      <c r="Y70" s="27">
        <v>18500000</v>
      </c>
      <c r="Z70" s="27">
        <v>37000000</v>
      </c>
      <c r="AA70" s="27">
        <v>37000000</v>
      </c>
      <c r="AB70" s="27">
        <v>0</v>
      </c>
    </row>
    <row r="71" spans="1:28" x14ac:dyDescent="0.35">
      <c r="A71" s="1" t="s">
        <v>274</v>
      </c>
      <c r="B71" s="24" t="s">
        <v>275</v>
      </c>
      <c r="C71" s="1" t="s">
        <v>276</v>
      </c>
      <c r="D71" s="1" t="s">
        <v>277</v>
      </c>
      <c r="E71" s="20">
        <v>0</v>
      </c>
      <c r="F71" s="3">
        <v>0</v>
      </c>
      <c r="G71" s="3">
        <v>0</v>
      </c>
      <c r="H71" s="3">
        <v>0</v>
      </c>
      <c r="I71" s="3">
        <v>0</v>
      </c>
      <c r="J71" s="3">
        <v>37000000000</v>
      </c>
      <c r="K71" s="3">
        <v>74000000000</v>
      </c>
      <c r="L71" s="3">
        <v>0</v>
      </c>
      <c r="M71" s="3">
        <v>0</v>
      </c>
      <c r="N71" s="3">
        <v>0</v>
      </c>
      <c r="O71" s="3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27">
        <v>0</v>
      </c>
      <c r="AA71" s="27">
        <v>0</v>
      </c>
      <c r="AB71" s="27">
        <v>0</v>
      </c>
    </row>
    <row r="72" spans="1:28" x14ac:dyDescent="0.35">
      <c r="A72" s="1" t="s">
        <v>392</v>
      </c>
      <c r="B72" s="24" t="s">
        <v>152</v>
      </c>
      <c r="C72" s="1" t="s">
        <v>393</v>
      </c>
      <c r="D72" s="1" t="s">
        <v>156</v>
      </c>
      <c r="E72" s="9">
        <v>0</v>
      </c>
      <c r="F72" s="9">
        <v>0</v>
      </c>
      <c r="G72" s="3">
        <v>0</v>
      </c>
      <c r="H72" s="9">
        <v>0</v>
      </c>
      <c r="I72" s="9">
        <v>0</v>
      </c>
      <c r="J72" s="9">
        <v>46000000</v>
      </c>
      <c r="K72" s="9">
        <v>46000000</v>
      </c>
      <c r="L72" s="9">
        <v>0</v>
      </c>
      <c r="M72" s="9">
        <v>0</v>
      </c>
      <c r="N72" s="9">
        <v>0</v>
      </c>
      <c r="O72" s="9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</row>
    <row r="73" spans="1:28" x14ac:dyDescent="0.35">
      <c r="A73" s="1" t="s">
        <v>311</v>
      </c>
      <c r="B73" s="24" t="s">
        <v>312</v>
      </c>
      <c r="C73" s="1" t="s">
        <v>313</v>
      </c>
      <c r="D73" s="1" t="s">
        <v>326</v>
      </c>
      <c r="E73" s="9">
        <v>0</v>
      </c>
      <c r="F73" s="9">
        <v>0</v>
      </c>
      <c r="G73" s="3">
        <v>0</v>
      </c>
      <c r="H73" s="9">
        <v>0</v>
      </c>
      <c r="I73" s="9">
        <v>0</v>
      </c>
      <c r="J73" s="9">
        <v>0</v>
      </c>
      <c r="K73" s="9">
        <v>3500000</v>
      </c>
      <c r="L73" s="9">
        <v>18500000</v>
      </c>
      <c r="M73" s="9">
        <v>0</v>
      </c>
      <c r="N73" s="9">
        <v>0</v>
      </c>
      <c r="O73" s="9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  <c r="AB73" s="27">
        <v>0</v>
      </c>
    </row>
    <row r="74" spans="1:28" x14ac:dyDescent="0.35">
      <c r="A74" s="1"/>
      <c r="B74" s="1"/>
      <c r="C74" s="1"/>
      <c r="D74" s="1"/>
      <c r="E74" s="8" t="s">
        <v>436</v>
      </c>
      <c r="F74" s="9"/>
      <c r="H74" s="9"/>
      <c r="I74" s="9"/>
      <c r="J74" s="9"/>
      <c r="K74" s="9"/>
      <c r="L74" s="9"/>
      <c r="M74" s="9"/>
      <c r="N74" s="9"/>
      <c r="O74" s="9"/>
    </row>
    <row r="75" spans="1:28" x14ac:dyDescent="0.35">
      <c r="A75" s="1"/>
      <c r="B75" s="1"/>
      <c r="C75" s="1"/>
      <c r="D75" s="1"/>
      <c r="E75" s="9"/>
      <c r="F75" s="9"/>
      <c r="H75" s="9"/>
      <c r="I75" s="9"/>
      <c r="J75" s="9"/>
      <c r="K75" s="9"/>
      <c r="L75" s="9"/>
      <c r="M75" s="9"/>
      <c r="N75" s="9"/>
      <c r="O75" s="9"/>
    </row>
    <row r="76" spans="1:28" x14ac:dyDescent="0.35">
      <c r="A76" s="1"/>
      <c r="B76" s="1"/>
      <c r="C76" s="1"/>
      <c r="D76" s="1"/>
      <c r="E76" s="8"/>
      <c r="F76" s="9"/>
      <c r="H76" s="9"/>
      <c r="I76" s="9"/>
      <c r="J76" s="9"/>
      <c r="K76" s="9"/>
      <c r="L76" s="9"/>
      <c r="M76" s="9"/>
      <c r="N76" s="9"/>
      <c r="O76" s="9"/>
    </row>
    <row r="77" spans="1:28" x14ac:dyDescent="0.35">
      <c r="A77" s="1"/>
      <c r="B77" s="1"/>
      <c r="C77" s="1"/>
      <c r="D77" s="1"/>
      <c r="F77" s="9"/>
      <c r="H77" s="9"/>
      <c r="I77" s="9"/>
      <c r="J77" s="9"/>
      <c r="K77" s="9"/>
      <c r="L77" s="9"/>
      <c r="M77" s="9"/>
      <c r="N77" s="9"/>
      <c r="O77" s="9"/>
    </row>
    <row r="78" spans="1:28" x14ac:dyDescent="0.35">
      <c r="A78" s="1"/>
      <c r="B78" s="1"/>
      <c r="C78" s="1"/>
      <c r="D78" s="1"/>
      <c r="E78" s="9"/>
      <c r="F78" s="9"/>
      <c r="H78" s="9"/>
      <c r="I78" s="9"/>
      <c r="J78" s="9"/>
      <c r="K78" s="9"/>
      <c r="L78" s="9"/>
      <c r="M78" s="9"/>
      <c r="N78" s="9"/>
      <c r="O78" s="9"/>
    </row>
    <row r="79" spans="1:28" x14ac:dyDescent="0.35">
      <c r="A79" s="1"/>
      <c r="B79" s="1"/>
      <c r="C79" s="1"/>
      <c r="D79" s="1"/>
      <c r="F79" s="9"/>
      <c r="H79" s="9"/>
      <c r="I79" s="9"/>
      <c r="J79" s="9"/>
      <c r="K79" s="9"/>
      <c r="L79" s="9"/>
      <c r="M79" s="9"/>
      <c r="N79" s="9"/>
      <c r="O79" s="9"/>
    </row>
    <row r="80" spans="1:28" x14ac:dyDescent="0.35">
      <c r="A80" s="1"/>
      <c r="B80" s="1"/>
      <c r="C80" s="1"/>
      <c r="D80" s="1"/>
      <c r="E80" s="9"/>
      <c r="F80" s="9"/>
      <c r="H80" s="9"/>
      <c r="I80" s="9"/>
      <c r="J80" s="9"/>
      <c r="K80" s="9"/>
      <c r="L80" s="9"/>
      <c r="M80" s="9"/>
      <c r="N80" s="9"/>
      <c r="O80" s="9"/>
    </row>
    <row r="81" spans="1:15" x14ac:dyDescent="0.35">
      <c r="A81" s="1"/>
      <c r="B81" s="1"/>
      <c r="C81" s="1"/>
      <c r="D81" s="1"/>
      <c r="F81" s="9"/>
      <c r="H81" s="9"/>
      <c r="I81" s="9"/>
      <c r="J81" s="9"/>
      <c r="K81" s="9"/>
      <c r="L81" s="9"/>
      <c r="M81" s="9"/>
      <c r="N81" s="9"/>
      <c r="O81" s="9"/>
    </row>
    <row r="82" spans="1:15" x14ac:dyDescent="0.35">
      <c r="A82" s="1"/>
      <c r="B82" s="1"/>
      <c r="C82" s="1"/>
      <c r="D82" s="1" t="s">
        <v>442</v>
      </c>
      <c r="F82" s="9"/>
      <c r="H82" s="9"/>
      <c r="I82" s="9"/>
      <c r="J82" s="9"/>
      <c r="K82" s="9"/>
      <c r="L82" s="9"/>
      <c r="M82" s="9"/>
      <c r="N82" s="9"/>
      <c r="O82" s="9"/>
    </row>
    <row r="83" spans="1:15" x14ac:dyDescent="0.35">
      <c r="A83" s="19"/>
      <c r="B83" s="19"/>
      <c r="C83" s="19"/>
      <c r="D83" s="19"/>
      <c r="F83" s="9"/>
      <c r="H83" s="9"/>
      <c r="I83" s="9"/>
      <c r="J83" s="9"/>
      <c r="K83" s="9"/>
      <c r="L83" s="9"/>
      <c r="M83" s="9"/>
      <c r="N83" s="9"/>
      <c r="O83" s="9"/>
    </row>
    <row r="84" spans="1:15" x14ac:dyDescent="0.35">
      <c r="A84" s="19"/>
      <c r="B84" s="19"/>
      <c r="C84" s="19"/>
      <c r="D84" s="19"/>
      <c r="F84" s="9"/>
      <c r="H84" s="9"/>
      <c r="I84" s="9"/>
      <c r="J84" s="9"/>
      <c r="K84" s="9"/>
      <c r="L84" s="9"/>
      <c r="M84" s="9"/>
      <c r="N84" s="9"/>
      <c r="O84" s="9"/>
    </row>
  </sheetData>
  <autoFilter ref="B1:B84" xr:uid="{00000000-0009-0000-0000-000001000000}"/>
  <sortState xmlns:xlrd2="http://schemas.microsoft.com/office/spreadsheetml/2017/richdata2" ref="A2:AB86">
    <sortCondition ref="A2:A86"/>
  </sortState>
  <pageMargins left="0.75" right="0.75" top="1" bottom="1" header="0.5" footer="0.5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"/>
  <sheetViews>
    <sheetView workbookViewId="0">
      <selection activeCell="D21" sqref="D21"/>
    </sheetView>
  </sheetViews>
  <sheetFormatPr defaultColWidth="11" defaultRowHeight="15.5" x14ac:dyDescent="0.35"/>
  <cols>
    <col min="2" max="2" width="15.58203125" bestFit="1" customWidth="1"/>
  </cols>
  <sheetData>
    <row r="1" spans="1:2" x14ac:dyDescent="0.35">
      <c r="A1" t="s">
        <v>4</v>
      </c>
      <c r="B1" t="s">
        <v>101</v>
      </c>
    </row>
    <row r="2" spans="1:2" x14ac:dyDescent="0.35">
      <c r="A2" t="s">
        <v>5</v>
      </c>
      <c r="B2">
        <v>3</v>
      </c>
    </row>
    <row r="3" spans="1:2" x14ac:dyDescent="0.35">
      <c r="A3" t="s">
        <v>67</v>
      </c>
      <c r="B3">
        <v>14</v>
      </c>
    </row>
    <row r="4" spans="1:2" x14ac:dyDescent="0.35">
      <c r="A4" t="s">
        <v>82</v>
      </c>
      <c r="B4">
        <v>18</v>
      </c>
    </row>
    <row r="5" spans="1:2" x14ac:dyDescent="0.35">
      <c r="A5" t="s">
        <v>87</v>
      </c>
      <c r="B5">
        <v>22</v>
      </c>
    </row>
    <row r="6" spans="1:2" x14ac:dyDescent="0.35">
      <c r="A6" t="s">
        <v>68</v>
      </c>
      <c r="B6">
        <v>32</v>
      </c>
    </row>
    <row r="7" spans="1:2" x14ac:dyDescent="0.35">
      <c r="A7" t="s">
        <v>69</v>
      </c>
      <c r="B7">
        <v>33</v>
      </c>
    </row>
    <row r="8" spans="1:2" x14ac:dyDescent="0.35">
      <c r="A8" t="s">
        <v>70</v>
      </c>
      <c r="B8">
        <v>35</v>
      </c>
    </row>
    <row r="9" spans="1:2" x14ac:dyDescent="0.35">
      <c r="A9" t="s">
        <v>71</v>
      </c>
      <c r="B9">
        <v>45</v>
      </c>
    </row>
    <row r="10" spans="1:2" x14ac:dyDescent="0.35">
      <c r="A10" t="s">
        <v>73</v>
      </c>
      <c r="B10">
        <v>51</v>
      </c>
    </row>
    <row r="11" spans="1:2" x14ac:dyDescent="0.35">
      <c r="A11" t="s">
        <v>96</v>
      </c>
      <c r="B11">
        <v>54</v>
      </c>
    </row>
    <row r="12" spans="1:2" x14ac:dyDescent="0.35">
      <c r="A12" t="s">
        <v>133</v>
      </c>
      <c r="B12">
        <v>55</v>
      </c>
    </row>
    <row r="13" spans="1:2" x14ac:dyDescent="0.35">
      <c r="A13" t="s">
        <v>72</v>
      </c>
      <c r="B13">
        <v>56</v>
      </c>
    </row>
    <row r="14" spans="1:2" x14ac:dyDescent="0.35">
      <c r="A14" t="s">
        <v>89</v>
      </c>
      <c r="B14">
        <v>57</v>
      </c>
    </row>
    <row r="15" spans="1:2" x14ac:dyDescent="0.35">
      <c r="A15" t="s">
        <v>90</v>
      </c>
      <c r="B15">
        <v>60</v>
      </c>
    </row>
    <row r="16" spans="1:2" x14ac:dyDescent="0.35">
      <c r="A16" t="s">
        <v>97</v>
      </c>
      <c r="B16">
        <v>65</v>
      </c>
    </row>
    <row r="17" spans="1:2" x14ac:dyDescent="0.35">
      <c r="A17" t="s">
        <v>77</v>
      </c>
      <c r="B17">
        <v>67</v>
      </c>
    </row>
    <row r="18" spans="1:2" x14ac:dyDescent="0.35">
      <c r="A18" t="s">
        <v>98</v>
      </c>
      <c r="B18">
        <v>68</v>
      </c>
    </row>
    <row r="19" spans="1:2" x14ac:dyDescent="0.35">
      <c r="A19" t="s">
        <v>464</v>
      </c>
      <c r="B19">
        <v>68</v>
      </c>
    </row>
    <row r="20" spans="1:2" x14ac:dyDescent="0.35">
      <c r="A20" t="s">
        <v>137</v>
      </c>
      <c r="B20">
        <v>86</v>
      </c>
    </row>
    <row r="21" spans="1:2" x14ac:dyDescent="0.35">
      <c r="A21" t="s">
        <v>86</v>
      </c>
      <c r="B21">
        <v>88</v>
      </c>
    </row>
    <row r="22" spans="1:2" x14ac:dyDescent="0.35">
      <c r="A22" t="s">
        <v>83</v>
      </c>
      <c r="B22">
        <v>89</v>
      </c>
    </row>
    <row r="23" spans="1:2" x14ac:dyDescent="0.35">
      <c r="A23" t="s">
        <v>84</v>
      </c>
      <c r="B23">
        <v>90</v>
      </c>
    </row>
    <row r="24" spans="1:2" x14ac:dyDescent="0.35">
      <c r="A24" t="s">
        <v>85</v>
      </c>
      <c r="B24">
        <v>90</v>
      </c>
    </row>
    <row r="25" spans="1:2" x14ac:dyDescent="0.35">
      <c r="A25" t="s">
        <v>8</v>
      </c>
      <c r="B25">
        <v>99</v>
      </c>
    </row>
    <row r="26" spans="1:2" x14ac:dyDescent="0.35">
      <c r="A26" t="s">
        <v>463</v>
      </c>
      <c r="B26">
        <v>99</v>
      </c>
    </row>
    <row r="27" spans="1:2" x14ac:dyDescent="0.35">
      <c r="A27" t="s">
        <v>88</v>
      </c>
      <c r="B27">
        <v>109</v>
      </c>
    </row>
    <row r="28" spans="1:2" x14ac:dyDescent="0.35">
      <c r="A28" t="s">
        <v>79</v>
      </c>
      <c r="B28">
        <v>111</v>
      </c>
    </row>
    <row r="29" spans="1:2" x14ac:dyDescent="0.35">
      <c r="A29" t="s">
        <v>81</v>
      </c>
      <c r="B29">
        <v>113</v>
      </c>
    </row>
    <row r="30" spans="1:2" x14ac:dyDescent="0.35">
      <c r="A30" t="s">
        <v>95</v>
      </c>
      <c r="B30">
        <v>113</v>
      </c>
    </row>
    <row r="31" spans="1:2" x14ac:dyDescent="0.35">
      <c r="A31" t="s">
        <v>66</v>
      </c>
      <c r="B31">
        <v>123</v>
      </c>
    </row>
    <row r="32" spans="1:2" x14ac:dyDescent="0.35">
      <c r="A32" t="s">
        <v>6</v>
      </c>
      <c r="B32">
        <v>125</v>
      </c>
    </row>
    <row r="33" spans="1:2" x14ac:dyDescent="0.35">
      <c r="A33" t="s">
        <v>7</v>
      </c>
      <c r="B33">
        <v>131</v>
      </c>
    </row>
    <row r="34" spans="1:2" x14ac:dyDescent="0.35">
      <c r="A34" t="s">
        <v>94</v>
      </c>
      <c r="B34">
        <v>133</v>
      </c>
    </row>
    <row r="35" spans="1:2" x14ac:dyDescent="0.35">
      <c r="A35" t="s">
        <v>92</v>
      </c>
      <c r="B35">
        <v>137</v>
      </c>
    </row>
    <row r="36" spans="1:2" x14ac:dyDescent="0.35">
      <c r="A36" t="s">
        <v>80</v>
      </c>
      <c r="B36">
        <v>153</v>
      </c>
    </row>
    <row r="37" spans="1:2" x14ac:dyDescent="0.35">
      <c r="A37" t="s">
        <v>426</v>
      </c>
      <c r="B37">
        <v>161</v>
      </c>
    </row>
    <row r="38" spans="1:2" x14ac:dyDescent="0.35">
      <c r="A38" t="s">
        <v>76</v>
      </c>
      <c r="B38">
        <v>166</v>
      </c>
    </row>
    <row r="39" spans="1:2" x14ac:dyDescent="0.35">
      <c r="A39" t="s">
        <v>99</v>
      </c>
      <c r="B39">
        <v>177</v>
      </c>
    </row>
    <row r="40" spans="1:2" x14ac:dyDescent="0.35">
      <c r="A40" t="s">
        <v>74</v>
      </c>
      <c r="B40">
        <v>186</v>
      </c>
    </row>
    <row r="41" spans="1:2" x14ac:dyDescent="0.35">
      <c r="A41" t="s">
        <v>75</v>
      </c>
      <c r="B41">
        <v>188</v>
      </c>
    </row>
    <row r="42" spans="1:2" x14ac:dyDescent="0.35">
      <c r="A42" t="s">
        <v>78</v>
      </c>
      <c r="B42">
        <v>201</v>
      </c>
    </row>
    <row r="43" spans="1:2" x14ac:dyDescent="0.35">
      <c r="A43" t="s">
        <v>91</v>
      </c>
      <c r="B43">
        <v>203</v>
      </c>
    </row>
    <row r="44" spans="1:2" x14ac:dyDescent="0.35">
      <c r="A44" t="s">
        <v>160</v>
      </c>
      <c r="B44">
        <v>211</v>
      </c>
    </row>
    <row r="45" spans="1:2" x14ac:dyDescent="0.35">
      <c r="A45" t="s">
        <v>161</v>
      </c>
      <c r="B45">
        <v>223</v>
      </c>
    </row>
    <row r="46" spans="1:2" x14ac:dyDescent="0.35">
      <c r="A46" t="s">
        <v>93</v>
      </c>
      <c r="B46">
        <v>232</v>
      </c>
    </row>
    <row r="47" spans="1:2" x14ac:dyDescent="0.35">
      <c r="A47" t="s">
        <v>100</v>
      </c>
      <c r="B47">
        <v>241</v>
      </c>
    </row>
    <row r="48" spans="1:2" x14ac:dyDescent="0.35">
      <c r="A48" t="s">
        <v>140</v>
      </c>
      <c r="B48" t="s">
        <v>139</v>
      </c>
    </row>
  </sheetData>
  <sortState xmlns:xlrd2="http://schemas.microsoft.com/office/spreadsheetml/2017/richdata2" ref="A2:B62">
    <sortCondition ref="B2:B62"/>
    <sortCondition ref="A2:A62"/>
  </sortState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7"/>
  <sheetViews>
    <sheetView view="pageLayout" topLeftCell="A21" workbookViewId="0">
      <selection activeCell="E36" sqref="E36"/>
    </sheetView>
  </sheetViews>
  <sheetFormatPr defaultColWidth="11" defaultRowHeight="15.5" x14ac:dyDescent="0.35"/>
  <cols>
    <col min="1" max="1" width="10.58203125" customWidth="1"/>
    <col min="2" max="2" width="5.83203125" customWidth="1"/>
    <col min="3" max="3" width="6.08203125" customWidth="1"/>
    <col min="4" max="5" width="5.58203125" customWidth="1"/>
    <col min="6" max="7" width="6.08203125" customWidth="1"/>
    <col min="8" max="8" width="6" customWidth="1"/>
    <col min="9" max="9" width="6.08203125" customWidth="1"/>
    <col min="10" max="11" width="6.33203125" customWidth="1"/>
    <col min="12" max="12" width="5.5" customWidth="1"/>
    <col min="13" max="14" width="5.08203125" customWidth="1"/>
    <col min="15" max="15" width="9.33203125" customWidth="1"/>
    <col min="22" max="22" width="8.5" customWidth="1"/>
  </cols>
  <sheetData>
    <row r="1" spans="1:22" ht="16" x14ac:dyDescent="0.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8"/>
      <c r="P1" s="28"/>
      <c r="Q1" s="28"/>
      <c r="R1" s="28"/>
      <c r="S1" s="28"/>
      <c r="T1" s="28"/>
      <c r="U1" s="28"/>
      <c r="V1" s="28"/>
    </row>
    <row r="2" spans="1:22" ht="16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56" t="s">
        <v>429</v>
      </c>
      <c r="L2" s="156"/>
      <c r="M2" s="156"/>
      <c r="N2" s="156"/>
      <c r="O2" s="28"/>
      <c r="P2" s="28"/>
      <c r="Q2" s="28"/>
      <c r="R2" s="28"/>
      <c r="S2" s="28"/>
      <c r="T2" s="28"/>
      <c r="U2" s="28"/>
      <c r="V2" s="28"/>
    </row>
    <row r="3" spans="1:22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x14ac:dyDescent="0.3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x14ac:dyDescent="0.3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x14ac:dyDescent="0.35">
      <c r="A7" s="28"/>
      <c r="B7" s="28"/>
      <c r="C7" s="28"/>
      <c r="D7" s="145" t="s">
        <v>15</v>
      </c>
      <c r="E7" s="145"/>
      <c r="F7" s="145"/>
      <c r="G7" s="145"/>
      <c r="H7" s="145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158"/>
      <c r="T8" s="158"/>
      <c r="U8" s="158"/>
      <c r="V8" s="158"/>
    </row>
    <row r="9" spans="1:22" ht="16" thickBot="1" x14ac:dyDescent="0.4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158"/>
      <c r="T9" s="158"/>
      <c r="U9" s="158"/>
      <c r="V9" s="158"/>
    </row>
    <row r="10" spans="1:22" ht="16" thickBot="1" x14ac:dyDescent="0.4">
      <c r="A10" s="28"/>
      <c r="B10" s="28"/>
      <c r="C10" s="28"/>
      <c r="D10" s="28"/>
      <c r="E10" s="28"/>
      <c r="F10" s="28"/>
      <c r="G10" s="28"/>
      <c r="H10" s="28"/>
      <c r="I10" s="29" t="s">
        <v>14</v>
      </c>
      <c r="J10" s="154" t="str">
        <f>Pedido!R18</f>
        <v>nnn/aa</v>
      </c>
      <c r="K10" s="155"/>
      <c r="L10" s="155"/>
      <c r="M10" s="155"/>
      <c r="N10" s="155"/>
      <c r="O10" s="28"/>
      <c r="P10" s="28"/>
      <c r="Q10" s="28"/>
      <c r="R10" s="28"/>
      <c r="S10" s="123"/>
      <c r="T10" s="123"/>
      <c r="U10" s="123"/>
      <c r="V10" s="123"/>
    </row>
    <row r="11" spans="1:22" ht="16" thickBot="1" x14ac:dyDescent="0.4">
      <c r="A11" s="28"/>
      <c r="B11" s="28"/>
      <c r="C11" s="28"/>
      <c r="D11" s="28"/>
      <c r="E11" s="28"/>
      <c r="F11" s="28"/>
      <c r="G11" s="28"/>
      <c r="H11" s="28"/>
      <c r="I11" s="30" t="s">
        <v>118</v>
      </c>
      <c r="J11" s="162">
        <f>Pedido!K9</f>
        <v>0</v>
      </c>
      <c r="K11" s="163"/>
      <c r="L11" s="163"/>
      <c r="M11" s="163"/>
      <c r="N11" s="155"/>
      <c r="O11" s="28"/>
      <c r="P11" s="28"/>
      <c r="Q11" s="28"/>
      <c r="R11" s="28"/>
      <c r="S11" s="28"/>
      <c r="T11" s="28"/>
      <c r="U11" s="28"/>
      <c r="V11" s="28"/>
    </row>
    <row r="12" spans="1:22" x14ac:dyDescent="0.3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x14ac:dyDescent="0.35">
      <c r="A13" s="31" t="s">
        <v>0</v>
      </c>
      <c r="B13" s="148">
        <f>Pedido!B7</f>
        <v>0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28"/>
      <c r="P13" s="28"/>
      <c r="Q13" s="28"/>
      <c r="R13" s="28"/>
      <c r="S13" s="28"/>
      <c r="T13" s="28"/>
      <c r="U13" s="28"/>
      <c r="V13" s="28"/>
    </row>
    <row r="14" spans="1:22" x14ac:dyDescent="0.35">
      <c r="A14" s="32" t="s">
        <v>1</v>
      </c>
      <c r="B14" s="150">
        <f>Pedido!B8</f>
        <v>0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02"/>
      <c r="P14" s="103"/>
      <c r="Q14" s="103"/>
      <c r="R14" s="103"/>
      <c r="S14" s="103"/>
      <c r="T14" s="103"/>
      <c r="U14" s="103"/>
      <c r="V14" s="103"/>
    </row>
    <row r="15" spans="1:22" x14ac:dyDescent="0.35">
      <c r="A15" s="33" t="s">
        <v>2</v>
      </c>
      <c r="B15" s="152">
        <f>Pedido!B9</f>
        <v>0</v>
      </c>
      <c r="C15" s="152"/>
      <c r="D15" s="152"/>
      <c r="E15" s="153" t="s">
        <v>138</v>
      </c>
      <c r="F15" s="153"/>
      <c r="G15" s="152">
        <f>Pedido!F9</f>
        <v>0</v>
      </c>
      <c r="H15" s="152"/>
      <c r="I15" s="152"/>
      <c r="J15" s="152"/>
      <c r="K15" s="152"/>
      <c r="L15" s="152"/>
      <c r="M15" s="152"/>
      <c r="N15" s="152"/>
      <c r="O15" s="104"/>
      <c r="P15" s="104"/>
      <c r="Q15" s="105"/>
      <c r="R15" s="104"/>
      <c r="S15" s="104"/>
      <c r="T15" s="104"/>
      <c r="U15" s="104"/>
      <c r="V15" s="104"/>
    </row>
    <row r="16" spans="1:22" x14ac:dyDescent="0.3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104"/>
      <c r="U16" s="32"/>
      <c r="V16" s="32"/>
    </row>
    <row r="17" spans="1:22" x14ac:dyDescent="0.35">
      <c r="A17" s="28" t="s">
        <v>106</v>
      </c>
      <c r="B17" s="161">
        <f>Pedido!I51</f>
        <v>0</v>
      </c>
      <c r="C17" s="161"/>
      <c r="D17" s="16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x14ac:dyDescent="0.3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5"/>
      <c r="P18" s="123"/>
      <c r="Q18" s="123"/>
      <c r="R18" s="123"/>
      <c r="S18" s="123"/>
      <c r="T18" s="123"/>
      <c r="U18" s="123"/>
      <c r="V18" s="123"/>
    </row>
    <row r="19" spans="1:22" ht="45" customHeight="1" x14ac:dyDescent="0.35">
      <c r="A19" s="147" t="s">
        <v>482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28"/>
      <c r="P19" s="28"/>
      <c r="Q19" s="28"/>
      <c r="R19" s="28"/>
      <c r="S19" s="28"/>
      <c r="T19" s="28"/>
      <c r="U19" s="28"/>
      <c r="V19" s="28"/>
    </row>
    <row r="20" spans="1:22" x14ac:dyDescent="0.3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x14ac:dyDescent="0.35">
      <c r="A21" s="146" t="s">
        <v>10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59"/>
      <c r="P21" s="159"/>
      <c r="Q21" s="159"/>
      <c r="R21" s="159"/>
      <c r="S21" s="159"/>
      <c r="T21" s="159"/>
      <c r="U21" s="159"/>
      <c r="V21" s="159"/>
    </row>
    <row r="22" spans="1:22" x14ac:dyDescent="0.35">
      <c r="A22" s="95"/>
      <c r="B22" s="9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159"/>
      <c r="P22" s="159"/>
      <c r="Q22" s="159"/>
      <c r="R22" s="159"/>
      <c r="S22" s="159"/>
      <c r="T22" s="159"/>
      <c r="U22" s="159"/>
      <c r="V22" s="159"/>
    </row>
    <row r="23" spans="1:22" x14ac:dyDescent="0.35">
      <c r="A23" s="97" t="s">
        <v>4</v>
      </c>
      <c r="B23" s="111" t="str">
        <f>IF(OR(Pedido!D14="Isótopo",Pedido!D14="Ref. Pedido"),"-",Pedido!D14)</f>
        <v>-</v>
      </c>
      <c r="C23" s="112" t="str">
        <f>IF(OR(Pedido!E14="Isótopo",Pedido!E14="Ref. Pedido"),"-",Pedido!E14)</f>
        <v>-</v>
      </c>
      <c r="D23" s="112" t="str">
        <f>IF(OR(Pedido!F14="Isótopo",Pedido!F14="Ref. Pedido"),"-",Pedido!F14)</f>
        <v>-</v>
      </c>
      <c r="E23" s="112" t="str">
        <f>IF(OR(Pedido!G14="Isótopo",Pedido!G14="Ref. Pedido"),"-",Pedido!G14)</f>
        <v>-</v>
      </c>
      <c r="F23" s="112" t="str">
        <f>IF(OR(Pedido!H14="Isótopo",Pedido!H14="Ref. Pedido"),"-",Pedido!H14)</f>
        <v>-</v>
      </c>
      <c r="G23" s="112" t="str">
        <f>IF(OR(Pedido!I14="Isótopo",Pedido!I14="Ref. Pedido"),"-",Pedido!I14)</f>
        <v>-</v>
      </c>
      <c r="H23" s="112" t="str">
        <f>IF(OR(Pedido!J14="Isótopo",Pedido!J14="Ref. Pedido"),"-",Pedido!J14)</f>
        <v>-</v>
      </c>
      <c r="I23" s="112" t="str">
        <f>IF(OR(Pedido!K14="Isótopo",Pedido!K14="Ref. Pedido"),"-",Pedido!K14)</f>
        <v>-</v>
      </c>
      <c r="J23" s="112" t="str">
        <f>IF(OR(Pedido!L14="Isótopo",Pedido!L14="Ref. Pedido"),"-",Pedido!L14)</f>
        <v>-</v>
      </c>
      <c r="K23" s="112" t="str">
        <f>IF(OR(Pedido!M14="Isótopo",Pedido!M14="Ref. Pedido"),"-",Pedido!M14)</f>
        <v>-</v>
      </c>
      <c r="L23" s="112" t="str">
        <f>IF(OR(Pedido!N14="Isótopo",Pedido!N14="Ref. Pedido"),"-",Pedido!N14)</f>
        <v>-</v>
      </c>
      <c r="M23" s="112" t="str">
        <f>IF(OR(Pedido!O14="Isótopo",Pedido!O14="Ref. Pedido"),"-",Pedido!O14)</f>
        <v>-</v>
      </c>
      <c r="N23" s="112" t="str">
        <f>IF(OR(Pedido!P14="Isótopo",Pedido!P14="Ref. Pedido"),"-",Pedido!P14)</f>
        <v>-</v>
      </c>
      <c r="O23" s="159"/>
      <c r="P23" s="159"/>
      <c r="Q23" s="159"/>
      <c r="R23" s="159"/>
      <c r="S23" s="159"/>
      <c r="T23" s="159"/>
      <c r="U23" s="159"/>
      <c r="V23" s="159"/>
    </row>
    <row r="24" spans="1:22" x14ac:dyDescent="0.35">
      <c r="A24" s="97" t="s">
        <v>11</v>
      </c>
      <c r="B24" s="113" t="str">
        <f>IF(B23="-","-",Pedido!D49)</f>
        <v>-</v>
      </c>
      <c r="C24" s="114" t="str">
        <f>IF(C23="-","-",Pedido!E49)</f>
        <v>-</v>
      </c>
      <c r="D24" s="114" t="str">
        <f>IF(D23="-","-",Pedido!F49)</f>
        <v>-</v>
      </c>
      <c r="E24" s="114" t="str">
        <f>IF(E23="-","-",Pedido!G49)</f>
        <v>-</v>
      </c>
      <c r="F24" s="114" t="str">
        <f>IF(F23="-","-",Pedido!H49)</f>
        <v>-</v>
      </c>
      <c r="G24" s="114" t="str">
        <f>IF(G23="-","-",Pedido!I49)</f>
        <v>-</v>
      </c>
      <c r="H24" s="114" t="str">
        <f>IF(H23="-","-",Pedido!J49)</f>
        <v>-</v>
      </c>
      <c r="I24" s="114" t="str">
        <f>IF(I23="-","-",Pedido!K49)</f>
        <v>-</v>
      </c>
      <c r="J24" s="114" t="str">
        <f>IF(J23="-","-",Pedido!L49)</f>
        <v>-</v>
      </c>
      <c r="K24" s="114" t="str">
        <f>IF(K23="-","-",Pedido!M49)</f>
        <v>-</v>
      </c>
      <c r="L24" s="114" t="str">
        <f>IF(L23="-","-",Pedido!N49)</f>
        <v>-</v>
      </c>
      <c r="M24" s="114" t="str">
        <f>IF(M23="-","-",Pedido!O49)</f>
        <v>-</v>
      </c>
      <c r="N24" s="114" t="str">
        <f>IF(N23="-","-",Pedido!P49)</f>
        <v>-</v>
      </c>
      <c r="O24" s="159"/>
      <c r="P24" s="159"/>
      <c r="Q24" s="159"/>
      <c r="R24" s="159"/>
      <c r="S24" s="106"/>
      <c r="T24" s="106"/>
      <c r="U24" s="106"/>
      <c r="V24" s="106"/>
    </row>
    <row r="25" spans="1:22" x14ac:dyDescent="0.35">
      <c r="A25" s="98"/>
      <c r="B25" s="99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106"/>
      <c r="P25" s="106"/>
      <c r="Q25" s="106"/>
      <c r="R25" s="106"/>
      <c r="S25" s="106"/>
      <c r="T25" s="106"/>
      <c r="U25" s="106"/>
      <c r="V25" s="106"/>
    </row>
    <row r="26" spans="1:22" x14ac:dyDescent="0.3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06"/>
      <c r="P26" s="106"/>
      <c r="Q26" s="106"/>
      <c r="R26" s="106"/>
      <c r="S26" s="106"/>
      <c r="T26" s="106"/>
      <c r="U26" s="106"/>
      <c r="V26" s="106"/>
    </row>
    <row r="27" spans="1:22" ht="64.5" customHeight="1" x14ac:dyDescent="0.35">
      <c r="A27" s="143" t="s">
        <v>424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28"/>
      <c r="P27" s="28"/>
      <c r="Q27" s="28"/>
      <c r="R27" s="28"/>
      <c r="S27" s="28"/>
      <c r="T27" s="28"/>
      <c r="U27" s="28"/>
      <c r="V27" s="28"/>
    </row>
    <row r="28" spans="1:22" x14ac:dyDescent="0.3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x14ac:dyDescent="0.35">
      <c r="A29" s="144" t="s">
        <v>413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28"/>
      <c r="P29" s="28"/>
      <c r="Q29" s="28"/>
      <c r="R29" s="28"/>
      <c r="S29" s="28"/>
      <c r="T29" s="28"/>
      <c r="U29" s="28"/>
      <c r="V29" s="28"/>
    </row>
    <row r="30" spans="1:22" x14ac:dyDescent="0.3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x14ac:dyDescent="0.3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144"/>
      <c r="S31" s="144"/>
      <c r="T31" s="28"/>
      <c r="U31" s="28"/>
      <c r="V31" s="28"/>
    </row>
    <row r="32" spans="1:22" x14ac:dyDescent="0.35">
      <c r="A32" s="28"/>
      <c r="B32" s="28"/>
      <c r="C32" s="28"/>
      <c r="D32" s="28"/>
      <c r="E32" s="28"/>
      <c r="F32" s="144" t="s">
        <v>412</v>
      </c>
      <c r="G32" s="144"/>
      <c r="H32" s="144"/>
      <c r="I32" s="144"/>
      <c r="J32" s="144"/>
      <c r="K32" s="144"/>
      <c r="L32" s="144"/>
      <c r="M32" s="144"/>
      <c r="N32" s="144"/>
      <c r="O32" s="28"/>
      <c r="P32" s="144"/>
      <c r="Q32" s="144"/>
      <c r="R32" s="144"/>
      <c r="S32" s="144"/>
      <c r="T32" s="144"/>
      <c r="U32" s="144"/>
      <c r="V32" s="28"/>
    </row>
    <row r="33" spans="1:22" x14ac:dyDescent="0.3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x14ac:dyDescent="0.35">
      <c r="A34" s="28"/>
      <c r="B34" s="28"/>
      <c r="C34" s="28"/>
      <c r="D34" s="28"/>
      <c r="E34" s="28"/>
      <c r="O34" s="28"/>
      <c r="P34" s="28"/>
      <c r="Q34" s="28"/>
      <c r="R34" s="28"/>
      <c r="S34" s="28"/>
      <c r="T34" s="28"/>
      <c r="U34" s="28"/>
      <c r="V34" s="28"/>
    </row>
    <row r="35" spans="1:22" x14ac:dyDescent="0.35">
      <c r="A35" s="28"/>
      <c r="B35" s="28"/>
      <c r="C35" s="28"/>
      <c r="D35" s="28"/>
      <c r="E35" s="28"/>
      <c r="F35" s="144" t="s">
        <v>483</v>
      </c>
      <c r="G35" s="144"/>
      <c r="H35" s="144"/>
      <c r="I35" s="144"/>
      <c r="J35" s="144"/>
      <c r="K35" s="144"/>
      <c r="L35" s="144"/>
      <c r="M35" s="144"/>
      <c r="N35" s="144"/>
      <c r="O35" s="28"/>
      <c r="P35" s="28"/>
      <c r="Q35" s="28"/>
      <c r="R35" s="28"/>
      <c r="S35" s="28"/>
      <c r="T35" s="28"/>
      <c r="U35" s="28"/>
      <c r="V35" s="28"/>
    </row>
    <row r="36" spans="1:22" x14ac:dyDescent="0.35">
      <c r="A36" s="28"/>
      <c r="B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x14ac:dyDescent="0.35">
      <c r="A37" s="28"/>
      <c r="B37" s="28"/>
      <c r="O37" s="28"/>
      <c r="P37" s="28"/>
      <c r="Q37" s="28"/>
      <c r="R37" s="28"/>
      <c r="S37" s="28"/>
      <c r="T37" s="28"/>
      <c r="U37" s="28"/>
      <c r="V37" s="28"/>
    </row>
    <row r="38" spans="1:22" x14ac:dyDescent="0.35">
      <c r="A38" s="28"/>
      <c r="B38" s="28"/>
      <c r="C38" s="28"/>
      <c r="D38" s="28"/>
      <c r="E38" s="28"/>
      <c r="H38" s="35" t="s">
        <v>126</v>
      </c>
      <c r="I38" s="160"/>
      <c r="J38" s="160"/>
      <c r="K38" s="160"/>
      <c r="L38" s="160"/>
      <c r="M38" s="160"/>
      <c r="N38" s="160"/>
      <c r="O38" s="28"/>
      <c r="P38" s="28"/>
      <c r="Q38" s="28"/>
      <c r="R38" s="28"/>
      <c r="S38" s="28"/>
      <c r="T38" s="28"/>
      <c r="U38" s="28"/>
      <c r="V38" s="28"/>
    </row>
    <row r="39" spans="1:22" x14ac:dyDescent="0.35">
      <c r="A39" s="28"/>
      <c r="B39" s="28"/>
      <c r="C39" s="28"/>
      <c r="D39" s="28"/>
      <c r="E39" s="28"/>
      <c r="F39" s="28"/>
      <c r="G39" s="28"/>
      <c r="O39" s="28"/>
      <c r="P39" s="28"/>
      <c r="Q39" s="28"/>
      <c r="R39" s="28"/>
      <c r="S39" s="28"/>
      <c r="T39" s="28"/>
      <c r="U39" s="28"/>
      <c r="V39" s="28"/>
    </row>
    <row r="40" spans="1:22" x14ac:dyDescent="0.35">
      <c r="A40" s="123" t="s">
        <v>410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28"/>
      <c r="P40" s="28"/>
      <c r="Q40" s="28"/>
      <c r="R40" s="28"/>
      <c r="S40" s="28"/>
      <c r="T40" s="28"/>
      <c r="U40" s="28"/>
      <c r="V40" s="28"/>
    </row>
    <row r="41" spans="1:22" x14ac:dyDescent="0.3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28"/>
      <c r="P41" s="28"/>
      <c r="Q41" s="28"/>
      <c r="R41" s="28"/>
      <c r="S41" s="28"/>
      <c r="T41" s="28"/>
      <c r="U41" s="28"/>
      <c r="V41" s="28"/>
    </row>
    <row r="42" spans="1:22" x14ac:dyDescent="0.3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8"/>
      <c r="P42" s="28"/>
      <c r="Q42" s="28"/>
      <c r="R42" s="28"/>
      <c r="S42" s="28"/>
      <c r="T42" s="28"/>
      <c r="U42" s="28"/>
      <c r="V42" s="28"/>
    </row>
    <row r="43" spans="1:22" x14ac:dyDescent="0.3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x14ac:dyDescent="0.35">
      <c r="F44" s="157" t="s">
        <v>430</v>
      </c>
      <c r="G44" s="157"/>
      <c r="H44" s="157"/>
      <c r="O44" s="28"/>
      <c r="P44" s="28"/>
      <c r="Q44" s="28"/>
      <c r="R44" s="28"/>
      <c r="S44" s="28"/>
      <c r="T44" s="28"/>
      <c r="U44" s="28"/>
      <c r="V44" s="28"/>
    </row>
    <row r="45" spans="1:22" ht="16" x14ac:dyDescent="0.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07"/>
      <c r="P45" s="107"/>
      <c r="Q45" s="107"/>
      <c r="R45" s="107"/>
      <c r="S45" s="107"/>
      <c r="T45" s="107"/>
      <c r="U45" s="107"/>
      <c r="V45" s="107"/>
    </row>
    <row r="46" spans="1:22" ht="16" x14ac:dyDescent="0.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35">
      <c r="O47" s="15"/>
    </row>
  </sheetData>
  <mergeCells count="27">
    <mergeCell ref="K2:N2"/>
    <mergeCell ref="F44:H44"/>
    <mergeCell ref="S10:V10"/>
    <mergeCell ref="S9:V9"/>
    <mergeCell ref="S8:V8"/>
    <mergeCell ref="P32:U32"/>
    <mergeCell ref="R31:S31"/>
    <mergeCell ref="O24:R24"/>
    <mergeCell ref="O21:V23"/>
    <mergeCell ref="P18:V18"/>
    <mergeCell ref="F32:N32"/>
    <mergeCell ref="F35:N35"/>
    <mergeCell ref="A40:N40"/>
    <mergeCell ref="I38:N38"/>
    <mergeCell ref="B17:D17"/>
    <mergeCell ref="J11:N11"/>
    <mergeCell ref="A27:N27"/>
    <mergeCell ref="A29:N29"/>
    <mergeCell ref="D7:H7"/>
    <mergeCell ref="A21:N21"/>
    <mergeCell ref="A19:N19"/>
    <mergeCell ref="B13:N13"/>
    <mergeCell ref="B14:N14"/>
    <mergeCell ref="B15:D15"/>
    <mergeCell ref="E15:F15"/>
    <mergeCell ref="G15:N15"/>
    <mergeCell ref="J10:N10"/>
  </mergeCells>
  <phoneticPr fontId="4" type="noConversion"/>
  <printOptions horizontalCentered="1"/>
  <pageMargins left="0.39" right="0.39" top="0.2" bottom="0.2" header="0.51" footer="0.51"/>
  <pageSetup paperSize="9" orientation="portrait" horizontalDpi="1200" verticalDpi="1200" r:id="rId1"/>
  <headerFooter>
    <oddFooter>&amp;R&amp;"Calibri Bold,Negrito"&amp;7&amp;U&amp;K000000Rua da Murgueira, 9 - Bairro Zambujal - Alfragide
2610-124 Amadora
Tel: (351)21 472 82 00 Fax: (351)21 471 90 74
email: geral@apambiente.pt – http://apambiente.pt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7"/>
  <sheetViews>
    <sheetView topLeftCell="A19" workbookViewId="0">
      <selection activeCell="D43" sqref="D43"/>
    </sheetView>
  </sheetViews>
  <sheetFormatPr defaultColWidth="11" defaultRowHeight="15.5" x14ac:dyDescent="0.35"/>
  <cols>
    <col min="1" max="2" width="31" style="4" customWidth="1"/>
    <col min="3" max="3" width="11" style="4"/>
    <col min="4" max="4" width="61.08203125" customWidth="1"/>
  </cols>
  <sheetData>
    <row r="1" spans="1:4" x14ac:dyDescent="0.35">
      <c r="A1" s="4" t="s">
        <v>3</v>
      </c>
      <c r="B1" s="4" t="s">
        <v>13</v>
      </c>
      <c r="C1" s="5" t="s">
        <v>12</v>
      </c>
      <c r="D1" t="s">
        <v>116</v>
      </c>
    </row>
    <row r="2" spans="1:4" x14ac:dyDescent="0.35">
      <c r="A2" s="6" t="s">
        <v>346</v>
      </c>
      <c r="B2" s="6" t="s">
        <v>327</v>
      </c>
      <c r="C2" s="6" t="s">
        <v>328</v>
      </c>
      <c r="D2" t="str">
        <f t="shared" ref="D2:D33" si="0">A2&amp;" - (Proc "&amp;B2&amp;", Lic "&amp;C2&amp;")"</f>
        <v>Advanced Accelerator Applications (Portugal), Unipessoal, Lda. - PORTO - (Proc 1562-E, Lic 352/17) - (Proc 1562-E, Lic 352/17)</v>
      </c>
    </row>
    <row r="3" spans="1:4" x14ac:dyDescent="0.35">
      <c r="A3" s="6" t="s">
        <v>233</v>
      </c>
      <c r="B3" s="6" t="s">
        <v>44</v>
      </c>
      <c r="C3" s="6" t="s">
        <v>224</v>
      </c>
      <c r="D3" t="str">
        <f t="shared" si="0"/>
        <v>ATOMEDICAL - Laboratório de Medicina Nuclear, Lda. - LISBOA - (Proc 4, Lic 1096/14) - (Proc 4, Lic 1096/14)</v>
      </c>
    </row>
    <row r="4" spans="1:4" x14ac:dyDescent="0.35">
      <c r="A4" s="6" t="s">
        <v>278</v>
      </c>
      <c r="B4" s="6" t="s">
        <v>279</v>
      </c>
      <c r="C4" s="6" t="s">
        <v>280</v>
      </c>
      <c r="D4" t="str">
        <f t="shared" si="0"/>
        <v>Centro de Medicina Laboratorial Dr. Germano de Sousa, S.A. - LISBOA - (Proc 7961, Lic 10/16) - (Proc 7961, Lic 10/16)</v>
      </c>
    </row>
    <row r="5" spans="1:4" x14ac:dyDescent="0.35">
      <c r="A5" s="6" t="s">
        <v>255</v>
      </c>
      <c r="B5" s="6" t="s">
        <v>59</v>
      </c>
      <c r="C5" s="6" t="s">
        <v>256</v>
      </c>
      <c r="D5" t="str">
        <f t="shared" si="0"/>
        <v>Centro Hospitalar de Lisboa Ocidental, E.P.E. - Hospital de Santa Cruz - CARNAXIDE - (Proc 241, Lic 1452/15) - (Proc 241, Lic 1452/15)</v>
      </c>
    </row>
    <row r="6" spans="1:4" x14ac:dyDescent="0.35">
      <c r="A6" s="6" t="s">
        <v>281</v>
      </c>
      <c r="B6" s="6" t="s">
        <v>282</v>
      </c>
      <c r="C6" s="6" t="s">
        <v>283</v>
      </c>
      <c r="D6" t="str">
        <f t="shared" si="0"/>
        <v>Centro Hospitalar de Setúbal, E.P.E. - Hospital São Bernardo - SETÚBAL - (Proc 5474-A, Lic 595/16) - (Proc 5474-A, Lic 595/16)</v>
      </c>
    </row>
    <row r="7" spans="1:4" x14ac:dyDescent="0.35">
      <c r="A7" s="6" t="s">
        <v>207</v>
      </c>
      <c r="B7" s="6" t="s">
        <v>166</v>
      </c>
      <c r="C7" s="6" t="s">
        <v>167</v>
      </c>
      <c r="D7" t="str">
        <f t="shared" si="0"/>
        <v>Centro Hospitalar e Universitário de Coimbra, EPE - Laboratório de Hormonologia - Serviço de Patologia Clínica - (Proc 136-A, Lic 1037/13) - (Proc 136-A, Lic 1037/13)</v>
      </c>
    </row>
    <row r="8" spans="1:4" x14ac:dyDescent="0.35">
      <c r="A8" s="6" t="s">
        <v>347</v>
      </c>
      <c r="B8" s="6" t="s">
        <v>48</v>
      </c>
      <c r="C8" s="6" t="s">
        <v>284</v>
      </c>
      <c r="D8" t="str">
        <f t="shared" si="0"/>
        <v>Centro Hospitalar Lisboa Norte, EPE - Hospital de Santa Maria - Serviço de Patologia, Core Lab - LISBOA - (Proc 233, Lic 55/16) - (Proc 233, Lic 55/16)</v>
      </c>
    </row>
    <row r="9" spans="1:4" x14ac:dyDescent="0.35">
      <c r="A9" s="6" t="s">
        <v>333</v>
      </c>
      <c r="B9" s="6" t="s">
        <v>22</v>
      </c>
      <c r="C9" s="6" t="s">
        <v>334</v>
      </c>
      <c r="D9" t="str">
        <f t="shared" si="0"/>
        <v>Centro Regional de Oncologia de Lisboa - Instituto Português de Oncologia de Francisco Gentil - Laboratório de Endocrinologia - LISBOA - (Proc 118-G, Lic 1642/17) - (Proc 118-G, Lic 1642/17)</v>
      </c>
    </row>
    <row r="10" spans="1:4" x14ac:dyDescent="0.35">
      <c r="A10" s="6" t="s">
        <v>208</v>
      </c>
      <c r="B10" s="6" t="s">
        <v>33</v>
      </c>
      <c r="C10" s="6" t="s">
        <v>169</v>
      </c>
      <c r="D10" t="str">
        <f t="shared" si="0"/>
        <v>Centro Regional de Oncologia de Lisboa, S.A. - Instituto Português de Oncologia de Francisco Gentil - Serviço de Medicina Nuclear - LISBOA - (Proc 118-A, Lic 596/13) - (Proc 118-A, Lic 596/13)</v>
      </c>
    </row>
    <row r="11" spans="1:4" x14ac:dyDescent="0.35">
      <c r="A11" s="6" t="s">
        <v>348</v>
      </c>
      <c r="B11" s="6" t="s">
        <v>131</v>
      </c>
      <c r="C11" s="6" t="s">
        <v>349</v>
      </c>
      <c r="D11" t="str">
        <f t="shared" si="0"/>
        <v>Champalimaud Centre for the Unknown - Lisboa - (Proc 5215-A, Lic 348/17) - (Proc 5215-A, Lic 348/17)</v>
      </c>
    </row>
    <row r="12" spans="1:4" x14ac:dyDescent="0.35">
      <c r="A12" s="6" t="s">
        <v>285</v>
      </c>
      <c r="B12" s="6" t="s">
        <v>57</v>
      </c>
      <c r="C12" s="6" t="s">
        <v>286</v>
      </c>
      <c r="D12" t="str">
        <f t="shared" si="0"/>
        <v>CIMC - Centro de Imagem Médica Computorizada, Lda. - MATOSINHOS - (Proc 1726-F, Lic 60/16) - (Proc 1726-F, Lic 60/16)</v>
      </c>
    </row>
    <row r="13" spans="1:4" x14ac:dyDescent="0.35">
      <c r="A13" s="6" t="s">
        <v>365</v>
      </c>
      <c r="B13" s="6" t="s">
        <v>37</v>
      </c>
      <c r="C13" s="6" t="s">
        <v>366</v>
      </c>
      <c r="D13" t="str">
        <f t="shared" si="0"/>
        <v>CIMC - Centro de Imagem Médica Computorizada, Lda. - VIANA DO CASTELO - (Proc 760-A, Lic 933/18) - (Proc 760-A, Lic 933/18)</v>
      </c>
    </row>
    <row r="14" spans="1:4" x14ac:dyDescent="0.35">
      <c r="A14" s="6" t="s">
        <v>287</v>
      </c>
      <c r="B14" s="6" t="s">
        <v>54</v>
      </c>
      <c r="C14" s="6" t="s">
        <v>288</v>
      </c>
      <c r="D14" t="str">
        <f t="shared" si="0"/>
        <v>Clínica Médica e Diagnóstico Dr. Joaquim Chaves - ALGÉS - (Proc 4024, Lic 129/16) - (Proc 4024, Lic 129/16)</v>
      </c>
    </row>
    <row r="15" spans="1:4" x14ac:dyDescent="0.35">
      <c r="A15" s="6" t="s">
        <v>209</v>
      </c>
      <c r="B15" s="6" t="s">
        <v>36</v>
      </c>
      <c r="C15" s="6" t="s">
        <v>162</v>
      </c>
      <c r="D15" t="str">
        <f t="shared" si="0"/>
        <v>CMN - Centro de Medicina Nuclear, Lda. - PORTO - (Proc 571, Lic 1107/13) - (Proc 571, Lic 1107/13)</v>
      </c>
    </row>
    <row r="16" spans="1:4" x14ac:dyDescent="0.35">
      <c r="A16" s="6" t="s">
        <v>222</v>
      </c>
      <c r="B16" s="6" t="s">
        <v>218</v>
      </c>
      <c r="C16" s="6" t="s">
        <v>220</v>
      </c>
      <c r="D16" t="str">
        <f t="shared" si="0"/>
        <v>Departamento de Farmacologia e Terapêutica da Faculdade de Medicina do Porto - PORTO - (Proc 38-H, Lic 1494/12) - (Proc 38-H, Lic 1494/12)</v>
      </c>
    </row>
    <row r="17" spans="1:4" x14ac:dyDescent="0.35">
      <c r="A17" s="6" t="s">
        <v>235</v>
      </c>
      <c r="B17" s="6" t="s">
        <v>43</v>
      </c>
      <c r="C17" s="6" t="s">
        <v>242</v>
      </c>
      <c r="D17" t="str">
        <f t="shared" si="0"/>
        <v>Diaton - Centro de Tomografia Computorizada, S.A. - VISEU - (Proc 322-C, Lic 879/15) - (Proc 322-C, Lic 879/15)</v>
      </c>
    </row>
    <row r="18" spans="1:4" x14ac:dyDescent="0.35">
      <c r="A18" s="6" t="s">
        <v>350</v>
      </c>
      <c r="B18" s="6" t="s">
        <v>143</v>
      </c>
      <c r="C18" s="6" t="s">
        <v>335</v>
      </c>
      <c r="D18" t="str">
        <f t="shared" si="0"/>
        <v>Dr. Campos Costa - Consultório de Tomografia Computorizada, S.A. - BRAGA - (Proc 270-F, Lic 1838/17) - (Proc 270-F, Lic 1838/17)</v>
      </c>
    </row>
    <row r="19" spans="1:4" x14ac:dyDescent="0.35">
      <c r="A19" s="6" t="s">
        <v>232</v>
      </c>
      <c r="B19" s="6" t="s">
        <v>229</v>
      </c>
      <c r="C19" s="6" t="s">
        <v>230</v>
      </c>
      <c r="D19" t="str">
        <f t="shared" si="0"/>
        <v>Escola Superior Agrária de Bragança - Instituto Politécnico de Bragança - BRAGANÇA (Proc 783-A, Lic 660/14) - (Proc 783-A, Lic 660/14)</v>
      </c>
    </row>
    <row r="20" spans="1:4" x14ac:dyDescent="0.35">
      <c r="A20" s="6" t="s">
        <v>210</v>
      </c>
      <c r="B20" s="6" t="s">
        <v>35</v>
      </c>
      <c r="C20" s="6" t="s">
        <v>175</v>
      </c>
      <c r="D20" t="str">
        <f t="shared" si="0"/>
        <v>Escola Superior de Tecnologia da Saúde de Lisboa - LISBOA - (Proc 3347, Lic 1753/13) - (Proc 3347, Lic 1753/13)</v>
      </c>
    </row>
    <row r="21" spans="1:4" x14ac:dyDescent="0.35">
      <c r="A21" s="6" t="s">
        <v>211</v>
      </c>
      <c r="B21" s="6" t="s">
        <v>29</v>
      </c>
      <c r="C21" s="6" t="s">
        <v>142</v>
      </c>
      <c r="D21" t="str">
        <f t="shared" si="0"/>
        <v>Espírito Santo Saúde - Unidades de Saúde e de Apoio à Terceira Idade, S.A - Hospital da Luz - LISBOA - (Proc 3880, Lic 2084/12) - (Proc 3880, Lic 2084/12)</v>
      </c>
    </row>
    <row r="22" spans="1:4" x14ac:dyDescent="0.35">
      <c r="A22" s="6" t="s">
        <v>223</v>
      </c>
      <c r="B22" s="6" t="s">
        <v>219</v>
      </c>
      <c r="C22" s="6" t="s">
        <v>221</v>
      </c>
      <c r="D22" t="str">
        <f t="shared" si="0"/>
        <v>Faculdade de Ciências da Universidade de Lisboa - Departamento de Química e Bioquímica - LISBOA - (Proc 331-E, Lic 168/14) - (Proc 331-E, Lic 168/14)</v>
      </c>
    </row>
    <row r="23" spans="1:4" x14ac:dyDescent="0.35">
      <c r="A23" s="6" t="s">
        <v>341</v>
      </c>
      <c r="B23" s="6" t="s">
        <v>342</v>
      </c>
      <c r="C23" s="6" t="s">
        <v>343</v>
      </c>
      <c r="D23" t="str">
        <f t="shared" si="0"/>
        <v>Faculdade de Farmácia - Universidade de Lisboa - LISBOA - (Proc 458-A, Lic 845/16) - (Proc 458-A, Lic 845/16)</v>
      </c>
    </row>
    <row r="24" spans="1:4" x14ac:dyDescent="0.35">
      <c r="A24" s="6" t="s">
        <v>212</v>
      </c>
      <c r="B24" s="6" t="s">
        <v>176</v>
      </c>
      <c r="C24" s="6" t="s">
        <v>177</v>
      </c>
      <c r="D24" t="str">
        <f t="shared" si="0"/>
        <v>Faculdade de Medicina da Universidade do Porto - Departamento de Biologia Experimental - (Proc 38-J, Lic 1933/13) - (Proc 38-J, Lic 1933/13)</v>
      </c>
    </row>
    <row r="25" spans="1:4" x14ac:dyDescent="0.35">
      <c r="A25" s="6" t="s">
        <v>368</v>
      </c>
      <c r="B25" s="6" t="s">
        <v>34</v>
      </c>
      <c r="C25" s="6" t="s">
        <v>369</v>
      </c>
      <c r="D25" t="str">
        <f t="shared" si="0"/>
        <v>Faculdade de Medicina de Lisboa - Instituto de Medicina Nuclear - LISBOA - (Proc 154, Lic 1104/18) - (Proc 154, Lic 1104/18)</v>
      </c>
    </row>
    <row r="26" spans="1:4" x14ac:dyDescent="0.35">
      <c r="A26" s="6" t="s">
        <v>271</v>
      </c>
      <c r="B26" s="6" t="s">
        <v>38</v>
      </c>
      <c r="C26" s="6" t="s">
        <v>272</v>
      </c>
      <c r="D26" t="str">
        <f t="shared" si="0"/>
        <v>Faculdade de Medicina Veterinária - LISBOA - (Proc 1749, Lic 1519/15) - (Proc 1749, Lic 1519/15)</v>
      </c>
    </row>
    <row r="27" spans="1:4" x14ac:dyDescent="0.35">
      <c r="A27" s="6" t="s">
        <v>236</v>
      </c>
      <c r="B27" s="6" t="s">
        <v>243</v>
      </c>
      <c r="C27" s="6" t="s">
        <v>244</v>
      </c>
      <c r="D27" t="str">
        <f t="shared" si="0"/>
        <v>Hormofuncional - LISBOA - (Proc 186-A, Lic 275/15) - (Proc 186-B, Lic 275/15)</v>
      </c>
    </row>
    <row r="28" spans="1:4" x14ac:dyDescent="0.35">
      <c r="A28" s="6" t="s">
        <v>394</v>
      </c>
      <c r="B28" s="6" t="s">
        <v>56</v>
      </c>
      <c r="C28" s="6" t="s">
        <v>395</v>
      </c>
      <c r="D28" t="str">
        <f t="shared" si="0"/>
        <v>Hospitais da Universidade de Coimbra - Serviço de Medicina Nuclear - COIMBRA - (Proc 136-B, Lic 2116/18) - (Proc 136-B, Lic 2116/18)</v>
      </c>
    </row>
    <row r="29" spans="1:4" x14ac:dyDescent="0.35">
      <c r="A29" s="6" t="s">
        <v>371</v>
      </c>
      <c r="B29" s="6" t="s">
        <v>141</v>
      </c>
      <c r="C29" s="6" t="s">
        <v>372</v>
      </c>
      <c r="D29" t="str">
        <f t="shared" si="0"/>
        <v>Hospital Beatriz Ângelo - Sociedade Gestora do Hospital de Loures - (Proc 6116, Lic 231/18) - (Proc 6116, Lic 231/18)</v>
      </c>
    </row>
    <row r="30" spans="1:4" x14ac:dyDescent="0.35">
      <c r="A30" s="6" t="s">
        <v>351</v>
      </c>
      <c r="B30" s="6" t="s">
        <v>157</v>
      </c>
      <c r="C30" s="6" t="s">
        <v>336</v>
      </c>
      <c r="D30" t="str">
        <f t="shared" si="0"/>
        <v>Hospital CUF Descobertas, S.A. - Serviço de Medicina Nuclear	 - (Proc 1726-C, Lic 1837/17) - (Proc 1726-C, Lic 1837/17)</v>
      </c>
    </row>
    <row r="31" spans="1:4" x14ac:dyDescent="0.35">
      <c r="A31" s="6" t="s">
        <v>289</v>
      </c>
      <c r="B31" s="6" t="s">
        <v>290</v>
      </c>
      <c r="C31" s="6" t="s">
        <v>291</v>
      </c>
      <c r="D31" t="str">
        <f t="shared" si="0"/>
        <v>Hospital das Forças Armadas - Serviço de Medicina Nuclear - LISBOA - (Proc 7502, Lic 1996/15) - (Proc 7502, Lic 1996/15)</v>
      </c>
    </row>
    <row r="32" spans="1:4" x14ac:dyDescent="0.35">
      <c r="A32" s="6" t="s">
        <v>345</v>
      </c>
      <c r="B32" s="6" t="s">
        <v>28</v>
      </c>
      <c r="C32" s="6" t="s">
        <v>337</v>
      </c>
      <c r="D32" t="str">
        <f t="shared" si="0"/>
        <v>Hospital de S. João - Serviço de Medicina Nuclear - PORTO - (Proc 341-D, Lic 1202/17 - (Proc 341-D, Lic 1202/17)</v>
      </c>
    </row>
    <row r="33" spans="1:4" x14ac:dyDescent="0.35">
      <c r="A33" s="6" t="s">
        <v>352</v>
      </c>
      <c r="B33" s="6" t="s">
        <v>61</v>
      </c>
      <c r="C33" s="6" t="s">
        <v>338</v>
      </c>
      <c r="D33" t="str">
        <f t="shared" si="0"/>
        <v>Hospital Distrital de Faro - FARO - (Proc 320, Lic 1758/17) - (Proc 320, Lic 1758/17)</v>
      </c>
    </row>
    <row r="34" spans="1:4" x14ac:dyDescent="0.35">
      <c r="A34" s="6" t="s">
        <v>213</v>
      </c>
      <c r="B34" s="6" t="s">
        <v>145</v>
      </c>
      <c r="C34" s="6" t="s">
        <v>146</v>
      </c>
      <c r="D34" t="str">
        <f t="shared" ref="D34:D65" si="1">A34&amp;" - (Proc "&amp;B34&amp;", Lic "&amp;C34&amp;")"</f>
        <v>Hospital Escala Braga - BRAGA - (Proc 5307, Lic 2433/12) - (Proc 5307, Lic 2433/12)</v>
      </c>
    </row>
    <row r="35" spans="1:4" x14ac:dyDescent="0.35">
      <c r="A35" s="6" t="s">
        <v>266</v>
      </c>
      <c r="B35" s="6" t="s">
        <v>39</v>
      </c>
      <c r="C35" s="6" t="s">
        <v>267</v>
      </c>
      <c r="D35" t="str">
        <f t="shared" si="1"/>
        <v>Hospital Garcia de Orta, EPE - ALMADA - (Proc 690, Lic 1164/15) - (Proc 690, Lic 1164/15)</v>
      </c>
    </row>
    <row r="36" spans="1:4" x14ac:dyDescent="0.35">
      <c r="A36" s="6" t="s">
        <v>396</v>
      </c>
      <c r="B36" s="6" t="s">
        <v>39</v>
      </c>
      <c r="C36" s="6" t="s">
        <v>397</v>
      </c>
      <c r="D36" t="str">
        <f t="shared" si="1"/>
        <v>Hospital Garcia de Orta, EPE - ALMADA - (Proc 690, Lic 2688/18) - (Proc 690, Lic 2688/18)</v>
      </c>
    </row>
    <row r="37" spans="1:4" x14ac:dyDescent="0.35">
      <c r="A37" s="6" t="s">
        <v>292</v>
      </c>
      <c r="B37" s="6" t="s">
        <v>60</v>
      </c>
      <c r="C37" s="6" t="s">
        <v>293</v>
      </c>
      <c r="D37" t="str">
        <f t="shared" si="1"/>
        <v>Hospital Geral de Santo António - Serviço de Medicina Nuclear - PORTO - (Proc 258-F, Lic 238/16) - (Proc 258-F, Lic 238/16)</v>
      </c>
    </row>
    <row r="38" spans="1:4" x14ac:dyDescent="0.35">
      <c r="A38" s="6" t="s">
        <v>294</v>
      </c>
      <c r="B38" s="6" t="s">
        <v>49</v>
      </c>
      <c r="C38" s="6" t="s">
        <v>295</v>
      </c>
      <c r="D38" t="str">
        <f t="shared" si="1"/>
        <v>Hospital Geral de Santo António, S.A. - Serviço de Química Clínica - PORTO - (Proc 258-G, Lic 9/16) - (Proc 258-G, Lic 9/16)</v>
      </c>
    </row>
    <row r="39" spans="1:4" x14ac:dyDescent="0.35">
      <c r="A39" s="6" t="s">
        <v>398</v>
      </c>
      <c r="B39" s="6" t="s">
        <v>170</v>
      </c>
      <c r="C39" s="6" t="s">
        <v>399</v>
      </c>
      <c r="D39" t="str">
        <f t="shared" si="1"/>
        <v>Hospital Particular do Algarve - Portimão - (Proc 1088-A, Lic 2689/18) - (Proc 1088-A, Lic 2689/18)</v>
      </c>
    </row>
    <row r="40" spans="1:4" x14ac:dyDescent="0.35">
      <c r="A40" s="6" t="s">
        <v>269</v>
      </c>
      <c r="B40" s="6" t="s">
        <v>40</v>
      </c>
      <c r="C40" s="6" t="s">
        <v>270</v>
      </c>
      <c r="D40" t="str">
        <f t="shared" si="1"/>
        <v>HPP - Hospital dos Lusíadas - LISBOA - (Proc 1562-G, Lic 1360/15) - (Proc 1562-G, Lic 1360/15)</v>
      </c>
    </row>
    <row r="41" spans="1:4" x14ac:dyDescent="0.35">
      <c r="A41" s="6" t="s">
        <v>296</v>
      </c>
      <c r="B41" s="6" t="s">
        <v>62</v>
      </c>
      <c r="C41" s="6" t="s">
        <v>297</v>
      </c>
      <c r="D41" t="str">
        <f t="shared" si="1"/>
        <v>HPP - Medicina Molecular, S.A. - PORTO - (Proc 1562-B, Lic 594/16) - (Proc 1562-B, Lic 594/16)</v>
      </c>
    </row>
    <row r="42" spans="1:4" x14ac:dyDescent="0.35">
      <c r="A42" s="6" t="s">
        <v>260</v>
      </c>
      <c r="B42" s="6" t="s">
        <v>52</v>
      </c>
      <c r="C42" s="6" t="s">
        <v>261</v>
      </c>
      <c r="D42" t="str">
        <f t="shared" si="1"/>
        <v>IBILI - Faculdade de Medicina da Universidade de Coimbra - Laboratório de Câmara Gama - COIMBRA - (Proc 3394-B, Lic 1454/15) - (Proc 3394-B, Lic 1454/15)</v>
      </c>
    </row>
    <row r="43" spans="1:4" x14ac:dyDescent="0.35">
      <c r="A43" s="6" t="s">
        <v>262</v>
      </c>
      <c r="B43" s="6" t="s">
        <v>51</v>
      </c>
      <c r="C43" s="6" t="s">
        <v>263</v>
      </c>
      <c r="D43" t="str">
        <f t="shared" si="1"/>
        <v>IBILI - Faculdade de Medicina da Universidade de Coimbra - Laboratório Quente e Morno - COIMBRA - (Proc 3394-A, Lic 1453/15 - (Proc 3394-A, Lic 1453/15)</v>
      </c>
    </row>
    <row r="44" spans="1:4" x14ac:dyDescent="0.35">
      <c r="A44" s="6" t="s">
        <v>400</v>
      </c>
      <c r="B44" s="6" t="s">
        <v>171</v>
      </c>
      <c r="C44" s="6" t="s">
        <v>401</v>
      </c>
      <c r="D44" t="str">
        <f t="shared" si="1"/>
        <v>Imacentro - Clínica de Imagiologia Médica do Centro, Lda. - Coimbra - (Proc 6527, Lic 2690/18) - (Proc 6527, Lic 2690/18)</v>
      </c>
    </row>
    <row r="45" spans="1:4" x14ac:dyDescent="0.35">
      <c r="A45" s="6" t="s">
        <v>353</v>
      </c>
      <c r="B45" s="6" t="s">
        <v>19</v>
      </c>
      <c r="C45" s="6" t="s">
        <v>329</v>
      </c>
      <c r="D45" t="str">
        <f t="shared" si="1"/>
        <v>IMACLEAR - Imagem Médica Nuclear, Lda. - Complexo Hospitalar das Torres de Lisboa - LISBOA - (Proc 1379, Lic 353/17) - (Proc 1379, Lic 353/17)</v>
      </c>
    </row>
    <row r="46" spans="1:4" x14ac:dyDescent="0.35">
      <c r="A46" s="6" t="s">
        <v>358</v>
      </c>
      <c r="B46" s="6" t="s">
        <v>53</v>
      </c>
      <c r="C46" s="6" t="s">
        <v>357</v>
      </c>
      <c r="D46" t="str">
        <f t="shared" si="1"/>
        <v>Instituto de Biologia Molecular e Celular - PORTO - (Proc 38-E, Lic 1100/17) - (Proc 38-E, Lic 1100/17)</v>
      </c>
    </row>
    <row r="47" spans="1:4" x14ac:dyDescent="0.35">
      <c r="A47" s="6" t="s">
        <v>298</v>
      </c>
      <c r="B47" s="6" t="s">
        <v>299</v>
      </c>
      <c r="C47" s="6" t="s">
        <v>300</v>
      </c>
      <c r="D47" t="str">
        <f t="shared" si="1"/>
        <v>Instituto de Biologia Molecular e Celular - PORTO - (Proc 38-K, Lic 599/16) - (Proc 38-K, Lic 599/16)</v>
      </c>
    </row>
    <row r="48" spans="1:4" x14ac:dyDescent="0.35">
      <c r="A48" s="6" t="s">
        <v>373</v>
      </c>
      <c r="B48" s="6" t="s">
        <v>151</v>
      </c>
      <c r="C48" s="6" t="s">
        <v>374</v>
      </c>
      <c r="D48" t="str">
        <f t="shared" si="1"/>
        <v>Instituto de Genética Médica Jacinto de Magalhães - (Proc 3430, Lic 930/18) - (Proc 3430, Lic 930/18)</v>
      </c>
    </row>
    <row r="49" spans="1:4" x14ac:dyDescent="0.35">
      <c r="A49" s="6" t="s">
        <v>354</v>
      </c>
      <c r="B49" s="6" t="s">
        <v>18</v>
      </c>
      <c r="C49" s="6" t="s">
        <v>339</v>
      </c>
      <c r="D49" t="str">
        <f t="shared" si="1"/>
        <v>Instituto de Medicina Molecular - LISBOA - (Proc 154-IMM, Lic 959/16) - (Proc 154-IMM, Lic 959/16)</v>
      </c>
    </row>
    <row r="50" spans="1:4" x14ac:dyDescent="0.35">
      <c r="A50" s="6" t="s">
        <v>330</v>
      </c>
      <c r="B50" s="6" t="s">
        <v>20</v>
      </c>
      <c r="C50" s="6" t="s">
        <v>331</v>
      </c>
      <c r="D50" t="str">
        <f t="shared" si="1"/>
        <v>Instituto do Coração - LINDA-A-VELHA - (Proc 183, Lic 752/17) - (Proc 183, Lic 752/17)</v>
      </c>
    </row>
    <row r="51" spans="1:4" x14ac:dyDescent="0.35">
      <c r="A51" s="6" t="s">
        <v>356</v>
      </c>
      <c r="B51" s="6" t="s">
        <v>17</v>
      </c>
      <c r="C51" s="6" t="s">
        <v>273</v>
      </c>
      <c r="D51" t="str">
        <f t="shared" si="1"/>
        <v>Instituto Gulbenkian de Ciência - OEIRAS - (Proc 1478, Lic 1945/15) - (Proc 1478, Lic 1945/15)</v>
      </c>
    </row>
    <row r="52" spans="1:4" x14ac:dyDescent="0.35">
      <c r="A52" s="6" t="s">
        <v>214</v>
      </c>
      <c r="B52" s="6" t="s">
        <v>27</v>
      </c>
      <c r="C52" s="6" t="s">
        <v>178</v>
      </c>
      <c r="D52" t="str">
        <f t="shared" si="1"/>
        <v>Instituto Português de Oncologia de Coimbra - Francisco Gentil, EPE - Serviço de Medicina Nuclear - COIMBRA - (Proc 316-C, Lic 1/14) - (Proc 316-C, Lic 1/14)</v>
      </c>
    </row>
    <row r="53" spans="1:4" x14ac:dyDescent="0.35">
      <c r="A53" s="6" t="s">
        <v>402</v>
      </c>
      <c r="B53" s="6" t="s">
        <v>31</v>
      </c>
      <c r="C53" s="6" t="s">
        <v>403</v>
      </c>
      <c r="D53" t="str">
        <f t="shared" si="1"/>
        <v>Instituto Português de Oncologia de Coimbra - Francisco Gentil, EPE - Serviço de Patologia Clínica - COIMBRA - (Proc 316-E, Lic 1980/18) - (Proc 316-E, Lic 1980/18)</v>
      </c>
    </row>
    <row r="54" spans="1:4" x14ac:dyDescent="0.35">
      <c r="A54" s="6" t="s">
        <v>376</v>
      </c>
      <c r="B54" s="6" t="s">
        <v>21</v>
      </c>
      <c r="C54" s="6" t="s">
        <v>377</v>
      </c>
      <c r="D54" t="str">
        <f t="shared" si="1"/>
        <v>Instituto Português de Oncologia de Francisco Gentil - Centro Regional de Oncologia de Lisboa - Centro de Investigação de Patobiologia Molecular - LISBOA - (Proc 118-F, Lic 1305/18) - (Proc 118-F, Lic 1305/18)</v>
      </c>
    </row>
    <row r="55" spans="1:4" x14ac:dyDescent="0.35">
      <c r="A55" s="6" t="s">
        <v>378</v>
      </c>
      <c r="B55" s="6" t="s">
        <v>25</v>
      </c>
      <c r="C55" s="6" t="s">
        <v>379</v>
      </c>
      <c r="D55" t="str">
        <f t="shared" si="1"/>
        <v>Instituto Português de Oncologia de Francisco Gentil - Centro Regional de Oncologia do Porto, S.A. - Laboratório de endocrinologia e marcadores tumorais - PORTO - (Proc 607-D, Lic 306/18) - (Proc 607-D, Lic 306/18)</v>
      </c>
    </row>
    <row r="56" spans="1:4" x14ac:dyDescent="0.35">
      <c r="A56" s="6" t="s">
        <v>234</v>
      </c>
      <c r="B56" s="6" t="s">
        <v>45</v>
      </c>
      <c r="C56" s="6" t="s">
        <v>226</v>
      </c>
      <c r="D56" t="str">
        <f t="shared" si="1"/>
        <v>Instituto Português de Oncologia de Francisco Gentil - Centro Regional de Oncologia do Porto, S.A. - Serviço de Medicina Nuclear - PORTO - (Proc 607-A, Lic 949/14) - (Proc 607-A, Lic 949/14)</v>
      </c>
    </row>
    <row r="57" spans="1:4" x14ac:dyDescent="0.35">
      <c r="A57" s="6" t="s">
        <v>301</v>
      </c>
      <c r="B57" s="6" t="s">
        <v>302</v>
      </c>
      <c r="C57" s="6" t="s">
        <v>303</v>
      </c>
      <c r="D57" t="str">
        <f t="shared" si="1"/>
        <v>ISPA - Instituto Superior de Psicologia Aplicada, CRL - LISBOA - (Proc 6389, Lic 668/16) - (Proc 6389, Lic 668/16)</v>
      </c>
    </row>
    <row r="58" spans="1:4" x14ac:dyDescent="0.35">
      <c r="A58" s="6" t="s">
        <v>380</v>
      </c>
      <c r="B58" s="6" t="s">
        <v>158</v>
      </c>
      <c r="C58" s="6" t="s">
        <v>381</v>
      </c>
      <c r="D58" t="str">
        <f t="shared" si="1"/>
        <v>IST/ITN - Instituto Superior Técnico -  Unidade de Ciências Químicas e Radiofarmacêuticas - (Proc 1650, Lic 931/18) - (Proc 1650, Lic 931/18)</v>
      </c>
    </row>
    <row r="59" spans="1:4" x14ac:dyDescent="0.35">
      <c r="A59" s="6" t="s">
        <v>382</v>
      </c>
      <c r="B59" s="6" t="s">
        <v>23</v>
      </c>
      <c r="C59" s="6" t="s">
        <v>383</v>
      </c>
      <c r="D59" t="str">
        <f t="shared" si="1"/>
        <v>ITQB - Instituto de Tecnologia Química e Biológica da Universidade Nova de Lisboa - OEIRAS - (Proc 2680, Lic 305/18) - (Proc 2680, Lic 305/18)</v>
      </c>
    </row>
    <row r="60" spans="1:4" x14ac:dyDescent="0.35">
      <c r="A60" s="6" t="s">
        <v>361</v>
      </c>
      <c r="B60" s="6" t="s">
        <v>362</v>
      </c>
      <c r="C60" s="6" t="s">
        <v>363</v>
      </c>
      <c r="D60" t="str">
        <f t="shared" si="1"/>
        <v>Labocentro - Laboratório de Radioisótopos - PINHAL-NOVO - (Proc 8595, Lic 2347/17) - (Proc 8595, Lic 2347/17)</v>
      </c>
    </row>
    <row r="61" spans="1:4" x14ac:dyDescent="0.35">
      <c r="A61" s="6" t="s">
        <v>385</v>
      </c>
      <c r="B61" s="6" t="s">
        <v>24</v>
      </c>
      <c r="C61" s="6" t="s">
        <v>386</v>
      </c>
      <c r="D61" t="str">
        <f t="shared" si="1"/>
        <v>Laboratório de Análises Clínicas Dr. José Manso, Lda. - VIANA DO CASTELO - (Proc 445, Lic 235/18) - (Proc 445, Lic 235/18)</v>
      </c>
    </row>
    <row r="62" spans="1:4" x14ac:dyDescent="0.35">
      <c r="A62" s="6" t="s">
        <v>231</v>
      </c>
      <c r="B62" s="6" t="s">
        <v>227</v>
      </c>
      <c r="C62" s="6" t="s">
        <v>228</v>
      </c>
      <c r="D62" t="str">
        <f t="shared" si="1"/>
        <v>Laboratório de Análises Clínicas S. José, Limitada - COIMBRA (Proc 7620, Lic 59/15) - (Proc 7620, Lic 59/15)</v>
      </c>
    </row>
    <row r="63" spans="1:4" x14ac:dyDescent="0.35">
      <c r="A63" s="6" t="s">
        <v>215</v>
      </c>
      <c r="B63" s="6" t="s">
        <v>164</v>
      </c>
      <c r="C63" s="6" t="s">
        <v>165</v>
      </c>
      <c r="D63" t="str">
        <f t="shared" si="1"/>
        <v>Laboratório de Patologia Clínica Dr. Hilário de Lima - (Proc 296, Lic 780/13) - (Proc 296, Lic 780/13)</v>
      </c>
    </row>
    <row r="64" spans="1:4" x14ac:dyDescent="0.35">
      <c r="A64" s="6" t="s">
        <v>264</v>
      </c>
      <c r="B64" s="6" t="s">
        <v>50</v>
      </c>
      <c r="C64" s="6" t="s">
        <v>265</v>
      </c>
      <c r="D64" t="str">
        <f t="shared" si="1"/>
        <v>Laboratório de Radioisótopos do CEBQ / Instituto Superior Técnico - LISBOA - (Proc 3275, Lic 1515/15) - (Proc 3275, Lic 1515/15)</v>
      </c>
    </row>
    <row r="65" spans="1:4" x14ac:dyDescent="0.35">
      <c r="A65" s="6" t="s">
        <v>387</v>
      </c>
      <c r="B65" s="6" t="s">
        <v>26</v>
      </c>
      <c r="C65" s="6" t="s">
        <v>388</v>
      </c>
      <c r="D65" t="str">
        <f t="shared" si="1"/>
        <v>Laboratório Médico Dr. David Santos Pinto, S.A. - LISBOA - (Proc 907, Lic 99/18) - (Proc 907, Lic 99/18)</v>
      </c>
    </row>
    <row r="66" spans="1:4" x14ac:dyDescent="0.35">
      <c r="A66" s="6" t="s">
        <v>389</v>
      </c>
      <c r="B66" s="6" t="s">
        <v>134</v>
      </c>
      <c r="C66" s="6" t="s">
        <v>390</v>
      </c>
      <c r="D66" t="str">
        <f t="shared" ref="D66:D81" si="2">A66&amp;" - (Proc "&amp;B66&amp;", Lic "&amp;C66&amp;")"</f>
        <v>Laboratórios BIAL - Departamento de Investigação e Desenvolvimento - S. Mamede do Coronado - (Proc 1026, Lic 551/18) - (Proc 1026, Lic 551/18)</v>
      </c>
    </row>
    <row r="67" spans="1:4" x14ac:dyDescent="0.35">
      <c r="A67" s="6" t="s">
        <v>258</v>
      </c>
      <c r="B67" s="6" t="s">
        <v>58</v>
      </c>
      <c r="C67" s="6" t="s">
        <v>259</v>
      </c>
      <c r="D67" t="str">
        <f t="shared" si="2"/>
        <v>LMN - Laboratório de Medicina Nuclear, Unipessoal - BRAGA - (Proc 1820, Lic 393/15) - (Proc 1820, Lic 393/15)</v>
      </c>
    </row>
    <row r="68" spans="1:4" x14ac:dyDescent="0.35">
      <c r="A68" s="6" t="s">
        <v>304</v>
      </c>
      <c r="B68" s="6" t="s">
        <v>305</v>
      </c>
      <c r="C68" s="6" t="s">
        <v>306</v>
      </c>
      <c r="D68" t="str">
        <f t="shared" si="2"/>
        <v>Maio Clinic, Especialidades Médicas, S.A. - ESPARGO - SANTA MARIA DA FEIRA - (Proc 7633-A, Lic 1544/15) - (Proc 7633-A, Lic 1544/15)</v>
      </c>
    </row>
    <row r="69" spans="1:4" x14ac:dyDescent="0.35">
      <c r="A69" s="6" t="s">
        <v>216</v>
      </c>
      <c r="B69" s="6" t="s">
        <v>32</v>
      </c>
      <c r="C69" s="6" t="s">
        <v>163</v>
      </c>
      <c r="D69" t="str">
        <f t="shared" si="2"/>
        <v>Medicina Laboratorial Dr. Carlos da Silva Torres - PORTO - (Proc 413, Lic 917/13) - (Proc 413, Lic 917/13)</v>
      </c>
    </row>
    <row r="70" spans="1:4" x14ac:dyDescent="0.35">
      <c r="A70" s="6" t="s">
        <v>359</v>
      </c>
      <c r="B70" s="6" t="s">
        <v>30</v>
      </c>
      <c r="C70" s="6" t="s">
        <v>360</v>
      </c>
      <c r="D70" t="str">
        <f t="shared" si="2"/>
        <v>NuclearMed - Instituto de Medicina Nuclear, S.A. - COVA DA PIEDADE - (Proc 720-A, Lic 2222/17) - (Proc 720-A, Lic 2222/17)</v>
      </c>
    </row>
    <row r="71" spans="1:4" x14ac:dyDescent="0.35">
      <c r="A71" s="6" t="s">
        <v>237</v>
      </c>
      <c r="B71" s="6" t="s">
        <v>246</v>
      </c>
      <c r="C71" s="6" t="s">
        <v>247</v>
      </c>
      <c r="D71" t="str">
        <f t="shared" si="2"/>
        <v>Quadrantes - Centro Oncológico Dr.ª Natália Chaves - CARNAXIDE - (Proc 205-C, Lic 790/15) - (Proc 205-C, Lic 790/15)</v>
      </c>
    </row>
    <row r="72" spans="1:4" x14ac:dyDescent="0.35">
      <c r="A72" s="6" t="s">
        <v>238</v>
      </c>
      <c r="B72" s="6" t="s">
        <v>41</v>
      </c>
      <c r="C72" s="6" t="s">
        <v>225</v>
      </c>
      <c r="D72" t="str">
        <f t="shared" si="2"/>
        <v>Quadrantes - Clínica Médica e Diagnóstico, Sociedade Unipessoal, Lda. - ALGÉS - (Proc 205-A, Lic 1097/14) - (Proc 205-A, Lic 1097/14)</v>
      </c>
    </row>
    <row r="73" spans="1:4" x14ac:dyDescent="0.35">
      <c r="A73" s="6" t="s">
        <v>239</v>
      </c>
      <c r="B73" s="6" t="s">
        <v>42</v>
      </c>
      <c r="C73" s="6" t="s">
        <v>249</v>
      </c>
      <c r="D73" t="str">
        <f t="shared" si="2"/>
        <v>Quadrantes - Unidade de Radioterapia do Funchal - FUNCHAL - (Proc 205-E, Lic 716/15) - (Proc 205-E, Lic 716/15)</v>
      </c>
    </row>
    <row r="74" spans="1:4" x14ac:dyDescent="0.35">
      <c r="A74" s="6" t="s">
        <v>477</v>
      </c>
      <c r="B74" s="6" t="s">
        <v>478</v>
      </c>
      <c r="C74" s="6" t="s">
        <v>479</v>
      </c>
      <c r="D74" t="str">
        <f t="shared" si="2"/>
        <v>Unidade Local de Saúde do Algarve, E.P.E. - (Proc APA00057529, Lic LIC-75/24)</v>
      </c>
    </row>
    <row r="75" spans="1:4" x14ac:dyDescent="0.35">
      <c r="A75" s="6" t="s">
        <v>240</v>
      </c>
      <c r="B75" s="6" t="s">
        <v>251</v>
      </c>
      <c r="C75" s="6" t="s">
        <v>252</v>
      </c>
      <c r="D75" t="str">
        <f t="shared" si="2"/>
        <v>Região Autónoma da Madeira - Medicina Nuclear - Serviço de Saúde da Região Autónoma da Madeira (Proc 5396-B, Lic 908/15) - (Proc 5396-B, Lic 908/15)</v>
      </c>
    </row>
    <row r="76" spans="1:4" x14ac:dyDescent="0.35">
      <c r="A76" s="6" t="s">
        <v>307</v>
      </c>
      <c r="B76" s="6" t="s">
        <v>55</v>
      </c>
      <c r="C76" s="6" t="s">
        <v>308</v>
      </c>
      <c r="D76" t="str">
        <f t="shared" si="2"/>
        <v>Universidade Da Beira Interior  - Covilhã - (Proc 5242, Lic 596/16) - (Proc 5242, Lic 596/16)</v>
      </c>
    </row>
    <row r="77" spans="1:4" x14ac:dyDescent="0.35">
      <c r="A77" s="6" t="s">
        <v>241</v>
      </c>
      <c r="B77" s="6" t="s">
        <v>46</v>
      </c>
      <c r="C77" s="6" t="s">
        <v>254</v>
      </c>
      <c r="D77" t="str">
        <f t="shared" si="2"/>
        <v>Universidade de Coimbra - Instituto de Tecnologias Nucleares Aplicadas à Saúde - Laboratório de Medicina Nuclear - COIMBRA - (Proc 735-C, Lic 781/15) - (Proc 735-C, Lic 781/15)</v>
      </c>
    </row>
    <row r="78" spans="1:4" x14ac:dyDescent="0.35">
      <c r="A78" s="6" t="s">
        <v>309</v>
      </c>
      <c r="B78" s="6" t="s">
        <v>47</v>
      </c>
      <c r="C78" s="6" t="s">
        <v>310</v>
      </c>
      <c r="D78" t="str">
        <f t="shared" si="2"/>
        <v>Universidade do Algarve - FARO - (Proc 212, Lic 597/16) - (Proc 212, Lic 597/16)</v>
      </c>
    </row>
    <row r="79" spans="1:4" x14ac:dyDescent="0.35">
      <c r="A79" s="6" t="s">
        <v>274</v>
      </c>
      <c r="B79" s="6" t="s">
        <v>275</v>
      </c>
      <c r="C79" s="6" t="s">
        <v>276</v>
      </c>
      <c r="D79" t="str">
        <f t="shared" si="2"/>
        <v>Universidade do Minho - Escola de Ciências - Departamento de Biologia - BRAGA - (Proc 511-E, Lic 1765/15) - (Proc 511-E, Lic 1765/15)</v>
      </c>
    </row>
    <row r="80" spans="1:4" x14ac:dyDescent="0.35">
      <c r="A80" s="6" t="s">
        <v>392</v>
      </c>
      <c r="B80" s="6" t="s">
        <v>152</v>
      </c>
      <c r="C80" s="6" t="s">
        <v>393</v>
      </c>
      <c r="D80" t="str">
        <f t="shared" si="2"/>
        <v>Universidade do Porto - Faculdade de Medicina  - Departamento de Bioquímica - PORTO - (Proc 38-I, Lic 96/18) - (Proc 38-I, Lic 96/18)</v>
      </c>
    </row>
    <row r="81" spans="1:4" x14ac:dyDescent="0.35">
      <c r="A81" s="6" t="s">
        <v>311</v>
      </c>
      <c r="B81" s="6" t="s">
        <v>312</v>
      </c>
      <c r="C81" s="6" t="s">
        <v>313</v>
      </c>
      <c r="D81" t="str">
        <f t="shared" si="2"/>
        <v>Universidade Nova de Lisboa - Faculdade de Ciências e Tecnologia - Núcleo do Departamento de Conservação e Restauro - CAPARICA - (Proc 540-D, Lic 828/16) - (Proc 540-D, Lic 828/16)</v>
      </c>
    </row>
    <row r="82" spans="1:4" x14ac:dyDescent="0.35">
      <c r="A82" s="6"/>
      <c r="B82" s="6"/>
      <c r="C82" s="6"/>
    </row>
    <row r="83" spans="1:4" x14ac:dyDescent="0.35">
      <c r="A83" s="6"/>
      <c r="B83" s="6"/>
      <c r="C83" s="6"/>
    </row>
    <row r="84" spans="1:4" x14ac:dyDescent="0.35">
      <c r="A84" s="6"/>
      <c r="B84" s="6"/>
      <c r="C84" s="6"/>
    </row>
    <row r="85" spans="1:4" x14ac:dyDescent="0.35">
      <c r="A85" s="6"/>
      <c r="B85" s="6"/>
      <c r="C85" s="6"/>
    </row>
    <row r="86" spans="1:4" x14ac:dyDescent="0.35">
      <c r="A86" s="6"/>
      <c r="B86" s="6"/>
      <c r="C86" s="6"/>
    </row>
    <row r="87" spans="1:4" x14ac:dyDescent="0.35">
      <c r="A87" s="6"/>
      <c r="B87" s="6"/>
      <c r="C87" s="6"/>
    </row>
    <row r="88" spans="1:4" x14ac:dyDescent="0.35">
      <c r="A88" s="6"/>
      <c r="B88" s="6"/>
      <c r="C88" s="6"/>
    </row>
    <row r="89" spans="1:4" x14ac:dyDescent="0.35">
      <c r="A89" s="6"/>
      <c r="B89" s="6"/>
      <c r="C89" s="6"/>
    </row>
    <row r="90" spans="1:4" x14ac:dyDescent="0.35">
      <c r="A90" s="6"/>
      <c r="B90" s="6"/>
      <c r="C90" s="6"/>
    </row>
    <row r="91" spans="1:4" x14ac:dyDescent="0.35">
      <c r="A91" s="6"/>
      <c r="B91" s="6"/>
      <c r="C91" s="6"/>
    </row>
    <row r="92" spans="1:4" x14ac:dyDescent="0.35">
      <c r="A92" s="6"/>
      <c r="B92" s="6"/>
      <c r="C92" s="6"/>
    </row>
    <row r="93" spans="1:4" x14ac:dyDescent="0.35">
      <c r="A93" s="6"/>
      <c r="B93" s="6"/>
      <c r="C93" s="6"/>
    </row>
    <row r="94" spans="1:4" x14ac:dyDescent="0.35">
      <c r="A94" s="6"/>
      <c r="B94" s="6"/>
      <c r="C94" s="6"/>
    </row>
    <row r="95" spans="1:4" x14ac:dyDescent="0.35">
      <c r="A95" s="6"/>
      <c r="B95" s="6"/>
      <c r="C95" s="6"/>
    </row>
    <row r="96" spans="1:4" x14ac:dyDescent="0.35">
      <c r="A96" s="6"/>
      <c r="B96" s="6"/>
      <c r="C96" s="6"/>
    </row>
    <row r="97" spans="1:3" x14ac:dyDescent="0.35">
      <c r="A97" s="6"/>
      <c r="B97" s="6"/>
      <c r="C97" s="6"/>
    </row>
  </sheetData>
  <sortState xmlns:xlrd2="http://schemas.microsoft.com/office/spreadsheetml/2017/richdata2" ref="A2:D97">
    <sortCondition ref="B2:B97"/>
  </sortState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3</vt:i4>
      </vt:variant>
    </vt:vector>
  </HeadingPairs>
  <TitlesOfParts>
    <vt:vector size="8" baseType="lpstr">
      <vt:lpstr>Pedido</vt:lpstr>
      <vt:lpstr>Entidades</vt:lpstr>
      <vt:lpstr>Isotopos</vt:lpstr>
      <vt:lpstr>Declaraçao</vt:lpstr>
      <vt:lpstr>Conversor de entidades</vt:lpstr>
      <vt:lpstr>Declaraçao!Área_de_Impressão</vt:lpstr>
      <vt:lpstr>Pedido!Área_de_Impressão</vt:lpstr>
      <vt:lpstr>Pedido!Títulos_de_Impressão</vt:lpstr>
    </vt:vector>
  </TitlesOfParts>
  <Company>iMac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Paula Alexandra de Almeida Santos</cp:lastModifiedBy>
  <cp:lastPrinted>2022-08-26T14:36:24Z</cp:lastPrinted>
  <dcterms:created xsi:type="dcterms:W3CDTF">2011-09-05T19:25:57Z</dcterms:created>
  <dcterms:modified xsi:type="dcterms:W3CDTF">2025-09-11T10:27:53Z</dcterms:modified>
</cp:coreProperties>
</file>