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30720" windowHeight="12645" tabRatio="606" firstSheet="6" activeTab="6"/>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_xlnm._FilterDatabase" localSheetId="11" hidden="1">'Translations'!$A$1:$C$1034</definedName>
    <definedName name="annualCO2">'Emission sources'!$D$139</definedName>
    <definedName name="_xlnm.Print_Area" localSheetId="5">'Calculation'!$B$2:$N$191</definedName>
    <definedName name="_xlnm.Print_Area" localSheetId="0">'Contents'!$A$1:$I$50</definedName>
    <definedName name="_xlnm.Print_Area" localSheetId="4">'Emission sources'!$B$2:$O$204</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calculation'!$B$2:$N$61</definedName>
    <definedName name="_xlnm.Print_Area" localSheetId="12">'VersionDocumentation'!$A$1:$E$107</definedName>
    <definedName name="aviationauthorities">'EUwideConstants'!$A$497:$A$613</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'MPversions'!$B$38</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<sst xmlns="http://schemas.openxmlformats.org/spreadsheetml/2006/main" count="1672" uniqueCount="1260">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</sst>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s>
  <fonts count="87">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sz val="10"/>
      <color indexed="10"/>
      <name val="Arial"/>
      <family val="2"/>
    </font>
    <font>
      <sz val="20"/>
      <color indexed="10"/>
      <name val="Arial"/>
      <family val="2"/>
    </font>
    <font>
      <sz val="8"/>
      <name val="Segoe U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1"/>
      <color theme="0"/>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3"/>
      </left>
      <right style="thin">
        <color indexed="23"/>
      </right>
      <top style="thin">
        <color indexed="23"/>
      </top>
      <bottom style="thin">
        <color indexed="23"/>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style="thin"/>
      <right/>
      <top style="medium"/>
      <bottom style="thin"/>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73" fillId="0" borderId="1" applyNumberFormat="0" applyFill="0" applyAlignment="0" applyProtection="0"/>
    <xf numFmtId="0" fontId="74" fillId="0" borderId="2" applyNumberFormat="0" applyFill="0" applyAlignment="0" applyProtection="0"/>
    <xf numFmtId="0" fontId="75" fillId="0" borderId="3" applyNumberFormat="0" applyFill="0" applyAlignment="0" applyProtection="0"/>
    <xf numFmtId="0" fontId="75" fillId="0" borderId="0" applyNumberFormat="0" applyFill="0" applyBorder="0" applyAlignment="0" applyProtection="0"/>
    <xf numFmtId="0" fontId="12" fillId="20" borderId="4" applyNumberFormat="0" applyAlignment="0" applyProtection="0"/>
    <xf numFmtId="0" fontId="76" fillId="0" borderId="5" applyNumberFormat="0" applyFill="0" applyAlignment="0" applyProtection="0"/>
    <xf numFmtId="0" fontId="13" fillId="21" borderId="6" applyNumberFormat="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19" fillId="7" borderId="4" applyNumberFormat="0" applyAlignment="0" applyProtection="0"/>
    <xf numFmtId="0" fontId="15" fillId="4"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9" fillId="29" borderId="0" applyNumberFormat="0" applyBorder="0" applyAlignment="0" applyProtection="0"/>
    <xf numFmtId="0" fontId="20"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0" borderId="0" applyNumberFormat="0" applyBorder="0" applyAlignment="0" applyProtection="0"/>
    <xf numFmtId="0" fontId="0" fillId="31" borderId="11" applyNumberFormat="0" applyFont="0" applyAlignment="0" applyProtection="0"/>
    <xf numFmtId="0" fontId="0" fillId="32" borderId="12" applyNumberFormat="0" applyFont="0" applyAlignment="0" applyProtection="0"/>
    <xf numFmtId="9" fontId="0" fillId="0" borderId="0" applyFont="0" applyFill="0" applyBorder="0" applyAlignment="0" applyProtection="0"/>
    <xf numFmtId="0" fontId="22" fillId="20" borderId="13" applyNumberFormat="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24" fillId="0" borderId="14" applyNumberFormat="0" applyFill="0" applyAlignment="0" applyProtection="0"/>
    <xf numFmtId="0" fontId="81" fillId="33" borderId="15" applyNumberFormat="0" applyAlignment="0" applyProtection="0"/>
    <xf numFmtId="43" fontId="0" fillId="0" borderId="0" applyFont="0" applyFill="0" applyBorder="0" applyAlignment="0" applyProtection="0"/>
  </cellStyleXfs>
  <cellXfs count="798">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2" borderId="16" xfId="0" applyFill="1" applyBorder="1" applyAlignment="1" applyProtection="1">
      <alignment/>
      <protection locked="0"/>
    </xf>
    <xf numFmtId="0" fontId="0" fillId="32" borderId="17"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3" xfId="0" applyFill="1" applyBorder="1" applyAlignment="1" applyProtection="1">
      <alignment/>
      <protection locked="0"/>
    </xf>
    <xf numFmtId="0" fontId="5" fillId="32" borderId="24" xfId="0" applyNumberFormat="1" applyFont="1" applyFill="1" applyBorder="1" applyAlignment="1" applyProtection="1">
      <alignment horizontal="center" vertical="center"/>
      <protection locked="0"/>
    </xf>
    <xf numFmtId="0" fontId="5" fillId="32" borderId="24" xfId="0" applyFont="1" applyFill="1" applyBorder="1" applyAlignment="1" applyProtection="1">
      <alignment horizontal="center" vertical="center" wrapText="1"/>
      <protection locked="0"/>
    </xf>
    <xf numFmtId="0" fontId="5" fillId="32" borderId="24" xfId="0" applyFont="1" applyFill="1" applyBorder="1" applyAlignment="1" applyProtection="1">
      <alignment horizontal="left"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72" applyFill="1" applyProtection="1">
      <alignment/>
      <protection/>
    </xf>
    <xf numFmtId="0" fontId="2" fillId="35" borderId="0" xfId="72" applyFont="1" applyFill="1" applyBorder="1" applyAlignment="1" applyProtection="1">
      <alignment horizontal="center"/>
      <protection/>
    </xf>
    <xf numFmtId="0" fontId="9" fillId="34" borderId="0" xfId="72" applyFont="1" applyFill="1" applyAlignment="1" applyProtection="1">
      <alignment horizontal="left" vertical="top" wrapText="1"/>
      <protection/>
    </xf>
    <xf numFmtId="0" fontId="0" fillId="34" borderId="0" xfId="72" applyFont="1" applyFill="1" applyProtection="1">
      <alignment/>
      <protection/>
    </xf>
    <xf numFmtId="0" fontId="0" fillId="34" borderId="0" xfId="72" applyFill="1" applyAlignment="1" applyProtection="1">
      <alignment vertical="top"/>
      <protection/>
    </xf>
    <xf numFmtId="0" fontId="6" fillId="34" borderId="33" xfId="72" applyFont="1" applyFill="1" applyBorder="1" applyAlignment="1" applyProtection="1">
      <alignment horizontal="center" vertical="top" wrapText="1"/>
      <protection/>
    </xf>
    <xf numFmtId="0" fontId="6" fillId="34" borderId="33" xfId="72" applyFont="1" applyFill="1" applyBorder="1" applyAlignment="1" applyProtection="1">
      <alignment horizontal="left" vertical="top" wrapText="1"/>
      <protection/>
    </xf>
    <xf numFmtId="0" fontId="5" fillId="32" borderId="33" xfId="72" applyNumberFormat="1" applyFont="1" applyFill="1" applyBorder="1" applyAlignment="1" applyProtection="1">
      <alignment horizontal="center" vertical="top" wrapText="1"/>
      <protection locked="0"/>
    </xf>
    <xf numFmtId="14" fontId="5" fillId="32" borderId="24" xfId="72" applyNumberFormat="1" applyFont="1" applyFill="1" applyBorder="1" applyAlignment="1" applyProtection="1">
      <alignment horizontal="center" vertical="top" wrapText="1"/>
      <protection locked="0"/>
    </xf>
    <xf numFmtId="0" fontId="5" fillId="32" borderId="24" xfId="72" applyNumberFormat="1" applyFont="1" applyFill="1" applyBorder="1" applyAlignment="1" applyProtection="1">
      <alignment vertical="top" wrapText="1"/>
      <protection locked="0"/>
    </xf>
    <xf numFmtId="0" fontId="0" fillId="34" borderId="0" xfId="72" applyNumberFormat="1" applyFont="1" applyFill="1" applyBorder="1" applyAlignment="1" applyProtection="1">
      <alignment vertical="top"/>
      <protection/>
    </xf>
    <xf numFmtId="0" fontId="56" fillId="34" borderId="0" xfId="72" applyFont="1" applyFill="1" applyProtection="1">
      <alignment/>
      <protection/>
    </xf>
    <xf numFmtId="0" fontId="5" fillId="32"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60"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0"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0" borderId="33" xfId="0" applyFill="1" applyBorder="1" applyAlignment="1" applyProtection="1">
      <alignment/>
      <protection/>
    </xf>
    <xf numFmtId="0" fontId="0" fillId="20" borderId="36" xfId="0" applyFill="1" applyBorder="1" applyAlignment="1" applyProtection="1">
      <alignment/>
      <protection/>
    </xf>
    <xf numFmtId="0" fontId="0" fillId="20"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0"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30"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0"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72"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0"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72"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0" borderId="0" xfId="0" applyFill="1" applyAlignment="1" applyProtection="1">
      <alignment horizontal="left" vertical="top" wrapText="1"/>
      <protection/>
    </xf>
    <xf numFmtId="0" fontId="8" fillId="34" borderId="0" xfId="72" applyFont="1" applyFill="1" applyAlignment="1" applyProtection="1">
      <alignment horizontal="left" vertical="top" wrapText="1"/>
      <protection/>
    </xf>
    <xf numFmtId="0" fontId="2" fillId="35" borderId="0" xfId="72"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8" xfId="72"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2"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3"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3"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3"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2" fillId="41" borderId="0" xfId="60" applyFont="1" applyFill="1" applyAlignment="1" applyProtection="1">
      <alignment horizontal="left" vertical="top" wrapText="1"/>
      <protection/>
    </xf>
    <xf numFmtId="0" fontId="32" fillId="34" borderId="0" xfId="60"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7" fillId="0" borderId="0" xfId="60"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4" fillId="42" borderId="24" xfId="72" applyFont="1" applyFill="1" applyBorder="1" applyAlignment="1" applyProtection="1">
      <alignment horizontal="left" vertical="top"/>
      <protection/>
    </xf>
    <xf numFmtId="0" fontId="0" fillId="8" borderId="0" xfId="0" applyFont="1" applyFill="1" applyAlignment="1" applyProtection="1">
      <alignment/>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6"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73" applyFont="1" applyBorder="1" applyAlignment="1" applyProtection="1">
      <alignment horizontal="center" vertical="top"/>
      <protection/>
    </xf>
    <xf numFmtId="0" fontId="24" fillId="0" borderId="17" xfId="73" applyFont="1" applyBorder="1" applyAlignment="1" applyProtection="1">
      <alignment vertical="top" wrapText="1"/>
      <protection/>
    </xf>
    <xf numFmtId="0" fontId="24" fillId="0" borderId="17" xfId="73" applyFont="1" applyBorder="1" applyAlignment="1" applyProtection="1">
      <alignment vertical="top"/>
      <protection/>
    </xf>
    <xf numFmtId="0" fontId="0" fillId="0" borderId="0" xfId="72" applyAlignment="1" applyProtection="1">
      <alignment vertical="top"/>
      <protection/>
    </xf>
    <xf numFmtId="0" fontId="0" fillId="0" borderId="17" xfId="72" applyBorder="1" applyAlignment="1" applyProtection="1">
      <alignment vertical="top"/>
      <protection/>
    </xf>
    <xf numFmtId="0" fontId="82" fillId="39" borderId="0" xfId="0" applyFont="1" applyFill="1" applyAlignment="1">
      <alignment vertical="top"/>
    </xf>
    <xf numFmtId="0" fontId="82"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72"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60" applyAlignment="1" applyProtection="1">
      <alignment horizontal="left" vertical="top"/>
      <protection/>
    </xf>
    <xf numFmtId="0" fontId="83"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72" applyAlignment="1" applyProtection="1">
      <alignment horizontal="center" vertical="top"/>
      <protection/>
    </xf>
    <xf numFmtId="0" fontId="0" fillId="0" borderId="0" xfId="72"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0" fillId="0" borderId="58" xfId="0" applyBorder="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86" fillId="0" borderId="0" xfId="0" applyFont="1" applyAlignment="1" applyProtection="1">
      <alignment horizontal="right" vertical="top" wrapText="1"/>
      <protection/>
    </xf>
    <xf numFmtId="0" fontId="86" fillId="0" borderId="0" xfId="0" applyFont="1" applyAlignment="1">
      <alignment horizontal="right" vertical="top" wrapText="1"/>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34" borderId="0" xfId="0" applyFont="1" applyFill="1" applyAlignment="1" applyProtection="1">
      <alignment horizontal="justify" vertical="top" wrapText="1"/>
      <protection/>
    </xf>
    <xf numFmtId="0" fontId="34" fillId="34" borderId="0" xfId="0" applyFont="1" applyFill="1" applyAlignment="1" applyProtection="1">
      <alignment horizontal="left" vertical="top" wrapText="1" indent="2"/>
      <protection/>
    </xf>
    <xf numFmtId="0" fontId="32"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48" fillId="34" borderId="0" xfId="60" applyFont="1" applyFill="1" applyAlignment="1" applyProtection="1">
      <alignment/>
      <protection/>
    </xf>
    <xf numFmtId="0" fontId="49" fillId="34" borderId="0" xfId="0" applyFont="1" applyFill="1" applyAlignment="1" applyProtection="1">
      <alignment/>
      <protection/>
    </xf>
    <xf numFmtId="0" fontId="7" fillId="34" borderId="0" xfId="60"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6" borderId="0" xfId="0" applyNumberFormat="1" applyFont="1" applyFill="1" applyAlignment="1" applyProtection="1">
      <alignment horizontal="left" vertical="center" wrapText="1"/>
      <protection/>
    </xf>
    <xf numFmtId="0" fontId="64" fillId="36" borderId="0" xfId="0" applyFont="1" applyFill="1" applyAlignment="1" applyProtection="1">
      <alignment horizontal="left" vertical="center" wrapText="1"/>
      <protection/>
    </xf>
    <xf numFmtId="0" fontId="0" fillId="0" borderId="0" xfId="0" applyAlignment="1">
      <alignment vertical="center" wrapText="1"/>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7" fillId="34" borderId="0" xfId="60"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7" fillId="34" borderId="0" xfId="60"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179" fontId="0" fillId="32"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0" fillId="20" borderId="23" xfId="0" applyFill="1" applyBorder="1" applyAlignment="1" applyProtection="1">
      <alignment horizontal="center" vertical="top" wrapText="1"/>
      <protection/>
    </xf>
    <xf numFmtId="0" fontId="0" fillId="20" borderId="22" xfId="0" applyFill="1" applyBorder="1" applyAlignment="1" applyProtection="1">
      <alignment horizontal="center" vertical="top" wrapText="1"/>
      <protection/>
    </xf>
    <xf numFmtId="0" fontId="0" fillId="20" borderId="21" xfId="0" applyFill="1" applyBorder="1" applyAlignment="1" applyProtection="1">
      <alignment horizontal="center" vertical="top" wrapText="1"/>
      <protection/>
    </xf>
    <xf numFmtId="0" fontId="0" fillId="20" borderId="20" xfId="0" applyFill="1" applyBorder="1" applyAlignment="1" applyProtection="1">
      <alignment horizontal="center" vertical="top" wrapText="1"/>
      <protection/>
    </xf>
    <xf numFmtId="0" fontId="0" fillId="20" borderId="0" xfId="0" applyFill="1" applyBorder="1" applyAlignment="1" applyProtection="1">
      <alignment horizontal="center" vertical="top" wrapText="1"/>
      <protection/>
    </xf>
    <xf numFmtId="0" fontId="0" fillId="20" borderId="19" xfId="0" applyFill="1" applyBorder="1" applyAlignment="1" applyProtection="1">
      <alignment horizontal="center" vertical="top" wrapText="1"/>
      <protection/>
    </xf>
    <xf numFmtId="0" fontId="0" fillId="20" borderId="18" xfId="0" applyFill="1" applyBorder="1" applyAlignment="1" applyProtection="1">
      <alignment horizontal="center" vertical="top" wrapText="1"/>
      <protection/>
    </xf>
    <xf numFmtId="0" fontId="0" fillId="20" borderId="17" xfId="0" applyFill="1" applyBorder="1" applyAlignment="1" applyProtection="1">
      <alignment horizontal="center" vertical="top" wrapText="1"/>
      <protection/>
    </xf>
    <xf numFmtId="0" fontId="0" fillId="20" borderId="16" xfId="0" applyFill="1" applyBorder="1" applyAlignment="1" applyProtection="1">
      <alignment horizontal="center"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2" borderId="33" xfId="72" applyNumberFormat="1" applyFont="1" applyFill="1" applyBorder="1" applyAlignment="1" applyProtection="1">
      <alignment vertical="top" wrapText="1"/>
      <protection locked="0"/>
    </xf>
    <xf numFmtId="0" fontId="5" fillId="32" borderId="29" xfId="72" applyNumberFormat="1" applyFont="1" applyFill="1" applyBorder="1" applyAlignment="1" applyProtection="1">
      <alignment vertical="top" wrapText="1"/>
      <protection locked="0"/>
    </xf>
    <xf numFmtId="0" fontId="5" fillId="32" borderId="36" xfId="72" applyNumberFormat="1" applyFont="1" applyFill="1" applyBorder="1" applyAlignment="1" applyProtection="1">
      <alignment vertical="top" wrapText="1"/>
      <protection locked="0"/>
    </xf>
    <xf numFmtId="0" fontId="55" fillId="34" borderId="0" xfId="72" applyFont="1" applyFill="1" applyBorder="1" applyAlignment="1" applyProtection="1">
      <alignment horizontal="left" vertical="top" wrapText="1"/>
      <protection/>
    </xf>
    <xf numFmtId="0" fontId="0" fillId="34" borderId="0" xfId="72" applyFill="1" applyAlignment="1" applyProtection="1">
      <alignment horizontal="left" vertical="top" wrapText="1"/>
      <protection/>
    </xf>
    <xf numFmtId="0" fontId="7" fillId="0" borderId="0" xfId="60" applyAlignment="1" applyProtection="1">
      <alignment horizontal="center"/>
      <protection/>
    </xf>
    <xf numFmtId="0" fontId="6" fillId="34" borderId="33" xfId="72" applyFont="1" applyFill="1" applyBorder="1" applyAlignment="1" applyProtection="1">
      <alignment horizontal="left" vertical="top" wrapText="1"/>
      <protection/>
    </xf>
    <xf numFmtId="0" fontId="3" fillId="34" borderId="29" xfId="72" applyFont="1" applyFill="1" applyBorder="1" applyAlignment="1" applyProtection="1">
      <alignment horizontal="left" vertical="top" wrapText="1"/>
      <protection/>
    </xf>
    <xf numFmtId="0" fontId="0" fillId="34" borderId="29" xfId="72" applyFont="1" applyFill="1" applyBorder="1" applyAlignment="1" applyProtection="1">
      <alignment horizontal="left" vertical="top" wrapText="1"/>
      <protection/>
    </xf>
    <xf numFmtId="0" fontId="0" fillId="34" borderId="36" xfId="72" applyFont="1" applyFill="1" applyBorder="1" applyAlignment="1" applyProtection="1">
      <alignment horizontal="left" vertical="top" wrapText="1"/>
      <protection/>
    </xf>
    <xf numFmtId="0" fontId="8" fillId="34" borderId="0" xfId="72" applyFont="1" applyFill="1" applyAlignment="1" applyProtection="1">
      <alignment horizontal="left" vertical="center" wrapText="1"/>
      <protection/>
    </xf>
    <xf numFmtId="0" fontId="2" fillId="35" borderId="0" xfId="72" applyFont="1" applyFill="1" applyBorder="1" applyAlignment="1" applyProtection="1">
      <alignment horizontal="left"/>
      <protection/>
    </xf>
    <xf numFmtId="0" fontId="9" fillId="34" borderId="0" xfId="72" applyFont="1" applyFill="1" applyAlignment="1" applyProtection="1">
      <alignment horizontal="left" vertical="top" wrapText="1"/>
      <protection/>
    </xf>
    <xf numFmtId="0" fontId="0" fillId="34" borderId="0" xfId="72"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horizontal="left" vertical="top" wrapText="1"/>
      <protection/>
    </xf>
    <xf numFmtId="0" fontId="0" fillId="34" borderId="0" xfId="0" applyFont="1" applyFill="1" applyAlignment="1">
      <alignment vertical="top" wrapText="1"/>
    </xf>
    <xf numFmtId="0" fontId="5" fillId="32" borderId="33" xfId="0" applyNumberFormat="1" applyFont="1" applyFill="1" applyBorder="1" applyAlignment="1" applyProtection="1">
      <alignment horizontal="left" vertical="top"/>
      <protection locked="0"/>
    </xf>
    <xf numFmtId="0" fontId="5" fillId="32" borderId="29" xfId="0" applyNumberFormat="1" applyFont="1" applyFill="1" applyBorder="1" applyAlignment="1" applyProtection="1">
      <alignment horizontal="left" vertical="top"/>
      <protection locked="0"/>
    </xf>
    <xf numFmtId="0" fontId="5" fillId="32" borderId="36"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3" fillId="34" borderId="0" xfId="0" applyFont="1" applyFill="1" applyAlignment="1">
      <alignment vertical="top" wrapText="1"/>
    </xf>
    <xf numFmtId="0" fontId="0" fillId="32" borderId="18" xfId="0" applyNumberFormat="1" applyFont="1" applyFill="1" applyBorder="1" applyAlignment="1" applyProtection="1">
      <alignment vertical="top" wrapText="1"/>
      <protection locked="0"/>
    </xf>
    <xf numFmtId="0" fontId="0" fillId="32"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2" borderId="20" xfId="0" applyNumberFormat="1" applyFont="1" applyFill="1" applyBorder="1" applyAlignment="1" applyProtection="1">
      <alignment vertical="top" wrapText="1"/>
      <protection locked="0"/>
    </xf>
    <xf numFmtId="0" fontId="0" fillId="32"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2" borderId="23" xfId="0" applyNumberFormat="1" applyFont="1" applyFill="1" applyBorder="1" applyAlignment="1" applyProtection="1">
      <alignment vertical="top" wrapText="1"/>
      <protection locked="0"/>
    </xf>
    <xf numFmtId="0" fontId="0" fillId="32"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3" fillId="34" borderId="17" xfId="0" applyFont="1" applyFill="1" applyBorder="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7" fillId="0" borderId="0" xfId="60" applyAlignment="1" applyProtection="1">
      <alignment horizontal="left"/>
      <protection/>
    </xf>
    <xf numFmtId="0" fontId="4" fillId="38" borderId="0" xfId="0" applyFont="1" applyFill="1" applyAlignment="1" applyProtection="1">
      <alignment horizontal="left" vertical="top" wrapText="1"/>
      <protection/>
    </xf>
    <xf numFmtId="0" fontId="7" fillId="0" borderId="0" xfId="60" applyFill="1" applyAlignment="1" applyProtection="1">
      <alignment vertical="top"/>
      <protection/>
    </xf>
    <xf numFmtId="0" fontId="7" fillId="0" borderId="0" xfId="60" applyAlignment="1" applyProtection="1">
      <alignment vertical="top"/>
      <protection/>
    </xf>
    <xf numFmtId="0" fontId="5" fillId="32" borderId="33" xfId="0" applyNumberFormat="1" applyFont="1" applyFill="1" applyBorder="1" applyAlignment="1" applyProtection="1">
      <alignment horizontal="left" vertical="top" wrapText="1"/>
      <protection locked="0"/>
    </xf>
    <xf numFmtId="0" fontId="5" fillId="32" borderId="29" xfId="0" applyNumberFormat="1" applyFont="1" applyFill="1" applyBorder="1" applyAlignment="1" applyProtection="1">
      <alignment horizontal="left" vertical="top" wrapText="1"/>
      <protection locked="0"/>
    </xf>
    <xf numFmtId="0" fontId="5" fillId="32" borderId="36" xfId="0" applyNumberFormat="1" applyFont="1" applyFill="1" applyBorder="1" applyAlignment="1" applyProtection="1">
      <alignment horizontal="left" vertical="top" wrapText="1"/>
      <protection locked="0"/>
    </xf>
    <xf numFmtId="0" fontId="5" fillId="32" borderId="33" xfId="0" applyNumberFormat="1" applyFont="1" applyFill="1" applyBorder="1" applyAlignment="1" applyProtection="1">
      <alignment horizontal="left" vertical="top"/>
      <protection locked="0"/>
    </xf>
    <xf numFmtId="0" fontId="3" fillId="38" borderId="0" xfId="0" applyFont="1" applyFill="1" applyAlignment="1" applyProtection="1">
      <alignment horizontal="left" vertical="top"/>
      <protection/>
    </xf>
    <xf numFmtId="0" fontId="5" fillId="32" borderId="33" xfId="0" applyNumberFormat="1" applyFont="1" applyFill="1" applyBorder="1" applyAlignment="1" applyProtection="1" quotePrefix="1">
      <alignment horizontal="left" vertical="top" wrapText="1"/>
      <protection locked="0"/>
    </xf>
    <xf numFmtId="0" fontId="59" fillId="32" borderId="33" xfId="0" applyFont="1" applyFill="1" applyBorder="1" applyAlignment="1" applyProtection="1">
      <alignment horizontal="left" vertical="top" wrapText="1"/>
      <protection locked="0"/>
    </xf>
    <xf numFmtId="0" fontId="0" fillId="32"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 fillId="32" borderId="33" xfId="0" applyNumberFormat="1" applyFont="1" applyFill="1" applyBorder="1" applyAlignment="1" applyProtection="1">
      <alignment horizontal="left" vertical="center"/>
      <protection locked="0"/>
    </xf>
    <xf numFmtId="0" fontId="5" fillId="32" borderId="29" xfId="0" applyNumberFormat="1" applyFont="1" applyFill="1" applyBorder="1" applyAlignment="1" applyProtection="1">
      <alignment horizontal="left" vertical="center"/>
      <protection locked="0"/>
    </xf>
    <xf numFmtId="0" fontId="5" fillId="32" borderId="36"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7" fillId="34" borderId="0" xfId="0" applyFont="1" applyFill="1" applyAlignment="1" applyProtection="1">
      <alignment wrapText="1"/>
      <protection/>
    </xf>
    <xf numFmtId="0" fontId="49" fillId="34" borderId="0" xfId="0" applyFont="1" applyFill="1" applyAlignment="1" applyProtection="1">
      <alignment wrapText="1"/>
      <protection/>
    </xf>
    <xf numFmtId="0" fontId="3" fillId="38" borderId="0" xfId="0" applyFont="1" applyFill="1" applyAlignment="1" applyProtection="1">
      <alignment vertical="top"/>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0" fillId="0" borderId="19" xfId="0" applyBorder="1" applyAlignment="1">
      <alignment horizontal="left" vertical="top" wrapText="1"/>
    </xf>
    <xf numFmtId="0" fontId="9" fillId="34" borderId="0" xfId="0" applyFont="1" applyFill="1" applyBorder="1" applyAlignment="1" applyProtection="1">
      <alignment horizontal="left" vertical="top" wrapText="1"/>
      <protection/>
    </xf>
    <xf numFmtId="0" fontId="5" fillId="32"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0" fillId="34" borderId="17" xfId="60" applyFont="1" applyFill="1" applyBorder="1" applyAlignment="1" applyProtection="1">
      <alignment vertical="top" wrapText="1"/>
      <protection/>
    </xf>
    <xf numFmtId="0" fontId="40" fillId="34" borderId="17" xfId="0" applyFont="1" applyFill="1" applyBorder="1" applyAlignment="1">
      <alignment vertical="top" wrapText="1"/>
    </xf>
    <xf numFmtId="0" fontId="66"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8" fillId="0" borderId="0" xfId="60" applyFont="1" applyAlignment="1" applyProtection="1">
      <alignment vertical="center" wrapText="1"/>
      <protection/>
    </xf>
    <xf numFmtId="179" fontId="6" fillId="32" borderId="33" xfId="0" applyNumberFormat="1" applyFont="1" applyFill="1" applyBorder="1" applyAlignment="1" applyProtection="1">
      <alignment vertical="top"/>
      <protection locked="0"/>
    </xf>
    <xf numFmtId="179" fontId="6" fillId="32" borderId="36" xfId="0" applyNumberFormat="1" applyFont="1" applyFill="1" applyBorder="1" applyAlignment="1" applyProtection="1">
      <alignment vertical="top"/>
      <protection locked="0"/>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7" fillId="0" borderId="0" xfId="60"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0" fillId="0" borderId="0" xfId="0" applyAlignment="1">
      <alignment vertical="top" wrapText="1"/>
    </xf>
    <xf numFmtId="0" fontId="5" fillId="32" borderId="24" xfId="0" applyFont="1" applyFill="1" applyBorder="1" applyAlignment="1" applyProtection="1">
      <alignment horizontal="left" vertical="top" wrapText="1"/>
      <protection locked="0"/>
    </xf>
    <xf numFmtId="0" fontId="5" fillId="32" borderId="33" xfId="0" applyFont="1" applyFill="1" applyBorder="1" applyAlignment="1" applyProtection="1">
      <alignment horizontal="left" vertical="top"/>
      <protection locked="0"/>
    </xf>
    <xf numFmtId="0" fontId="5" fillId="32" borderId="29" xfId="0" applyFont="1" applyFill="1" applyBorder="1" applyAlignment="1" applyProtection="1">
      <alignment horizontal="left" vertical="top"/>
      <protection locked="0"/>
    </xf>
    <xf numFmtId="0" fontId="5" fillId="32" borderId="36" xfId="0" applyFont="1" applyFill="1" applyBorder="1" applyAlignment="1" applyProtection="1">
      <alignment horizontal="left" vertical="top"/>
      <protection locked="0"/>
    </xf>
    <xf numFmtId="0" fontId="0" fillId="0" borderId="0" xfId="0" applyFont="1" applyAlignment="1" applyProtection="1">
      <alignment vertical="top" wrapText="1"/>
      <protection/>
    </xf>
    <xf numFmtId="0" fontId="5" fillId="32" borderId="24" xfId="0" applyFont="1" applyFill="1" applyBorder="1" applyAlignment="1" applyProtection="1">
      <alignment horizontal="center" vertical="center"/>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49" fontId="5" fillId="32"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5" fillId="32" borderId="33" xfId="0" applyFont="1" applyFill="1" applyBorder="1" applyAlignment="1" applyProtection="1">
      <alignment horizontal="center" vertical="center"/>
      <protection locked="0"/>
    </xf>
    <xf numFmtId="0" fontId="5" fillId="32" borderId="36"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38" fillId="39" borderId="33" xfId="0" applyFont="1" applyFill="1" applyBorder="1" applyAlignment="1" applyProtection="1">
      <alignment horizontal="left" vertical="top"/>
      <protection/>
    </xf>
    <xf numFmtId="0" fontId="38"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14" fontId="5" fillId="32"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8" fillId="34" borderId="0" xfId="0" applyFont="1" applyFill="1" applyAlignment="1" applyProtection="1">
      <alignment horizontal="left" vertical="top" wrapText="1"/>
      <protection/>
    </xf>
    <xf numFmtId="0" fontId="85" fillId="34" borderId="0" xfId="0" applyFont="1" applyFill="1" applyAlignment="1" applyProtection="1">
      <alignment horizontal="left" vertical="top" wrapText="1"/>
      <protection/>
    </xf>
    <xf numFmtId="0" fontId="83" fillId="0" borderId="0" xfId="0" applyFont="1" applyAlignment="1" applyProtection="1">
      <alignment horizontal="left" vertical="top" wrapText="1"/>
      <protection/>
    </xf>
    <xf numFmtId="0" fontId="40" fillId="34" borderId="0" xfId="60" applyFont="1" applyFill="1" applyBorder="1" applyAlignment="1" applyProtection="1">
      <alignment vertical="top" wrapText="1"/>
      <protection/>
    </xf>
    <xf numFmtId="0" fontId="40" fillId="34" borderId="0" xfId="0" applyFont="1" applyFill="1" applyAlignment="1">
      <alignment vertical="top" wrapText="1"/>
    </xf>
    <xf numFmtId="0" fontId="55" fillId="0" borderId="0" xfId="0" applyFont="1" applyFill="1" applyAlignment="1" applyProtection="1">
      <alignment horizontal="lef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left" vertical="top" wrapText="1"/>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32" borderId="33" xfId="0" applyFont="1" applyFill="1" applyBorder="1" applyAlignment="1" applyProtection="1">
      <alignment horizontal="left" vertical="top" wrapText="1"/>
      <protection locked="0"/>
    </xf>
    <xf numFmtId="0" fontId="5" fillId="32" borderId="29" xfId="0" applyFont="1" applyFill="1" applyBorder="1" applyAlignment="1" applyProtection="1">
      <alignment horizontal="left" vertical="top" wrapText="1"/>
      <protection locked="0"/>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5" fillId="32" borderId="36" xfId="0" applyFont="1" applyFill="1" applyBorder="1" applyAlignment="1" applyProtection="1">
      <alignment horizontal="left" vertical="top" wrapText="1"/>
      <protection locked="0"/>
    </xf>
    <xf numFmtId="0" fontId="5" fillId="32" borderId="33" xfId="0" applyFont="1" applyFill="1" applyBorder="1" applyAlignment="1" applyProtection="1">
      <alignment vertical="top" wrapText="1"/>
      <protection locked="0"/>
    </xf>
    <xf numFmtId="0" fontId="5" fillId="32" borderId="36"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5" fillId="32" borderId="24" xfId="0" applyFont="1" applyFill="1" applyBorder="1" applyAlignment="1" applyProtection="1">
      <alignment vertical="top" wrapText="1"/>
      <protection locked="0"/>
    </xf>
    <xf numFmtId="0" fontId="5" fillId="32" borderId="29"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24"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5" fillId="32" borderId="29"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22" xfId="0" applyBorder="1" applyAlignment="1">
      <alignment horizontal="left" vertical="top" wrapText="1"/>
    </xf>
    <xf numFmtId="0" fontId="60" fillId="34" borderId="0" xfId="0" applyFont="1" applyFill="1" applyBorder="1" applyAlignment="1" applyProtection="1">
      <alignment horizontal="left" vertical="top" wrapText="1"/>
      <protection/>
    </xf>
    <xf numFmtId="0" fontId="0" fillId="32" borderId="36" xfId="0" applyFill="1" applyBorder="1" applyAlignment="1" applyProtection="1">
      <alignment horizontal="left" vertical="top" wrapText="1"/>
      <protection locked="0"/>
    </xf>
    <xf numFmtId="0" fontId="4" fillId="34" borderId="17" xfId="0" applyFont="1" applyFill="1" applyBorder="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32" borderId="33" xfId="0" applyFont="1" applyFill="1" applyBorder="1" applyAlignment="1" applyProtection="1">
      <alignment horizontal="left" wrapText="1"/>
      <protection locked="0"/>
    </xf>
    <xf numFmtId="0" fontId="5" fillId="32" borderId="36" xfId="0" applyFont="1" applyFill="1" applyBorder="1" applyAlignment="1" applyProtection="1">
      <alignment horizontal="left" wrapText="1"/>
      <protection locked="0"/>
    </xf>
    <xf numFmtId="0" fontId="5" fillId="32" borderId="33" xfId="0" applyNumberFormat="1" applyFont="1" applyFill="1" applyBorder="1" applyAlignment="1" applyProtection="1">
      <alignment horizontal="center" vertical="top" wrapText="1"/>
      <protection locked="0"/>
    </xf>
    <xf numFmtId="0" fontId="5" fillId="32" borderId="36" xfId="0" applyNumberFormat="1" applyFont="1" applyFill="1" applyBorder="1" applyAlignment="1" applyProtection="1">
      <alignment horizontal="center" vertical="top" wrapText="1"/>
      <protection locked="0"/>
    </xf>
    <xf numFmtId="0" fontId="5" fillId="32" borderId="33" xfId="0" applyFont="1" applyFill="1" applyBorder="1" applyAlignment="1" applyProtection="1">
      <alignment horizontal="left" vertical="center" wrapText="1"/>
      <protection locked="0"/>
    </xf>
    <xf numFmtId="0" fontId="5" fillId="32" borderId="29" xfId="0" applyFont="1" applyFill="1" applyBorder="1" applyAlignment="1" applyProtection="1">
      <alignment horizontal="left" vertical="center" wrapText="1"/>
      <protection locked="0"/>
    </xf>
    <xf numFmtId="0" fontId="5" fillId="32" borderId="36" xfId="0" applyFont="1" applyFill="1" applyBorder="1" applyAlignment="1" applyProtection="1">
      <alignment horizontal="left" vertical="center" wrapText="1"/>
      <protection locked="0"/>
    </xf>
    <xf numFmtId="0" fontId="5" fillId="32" borderId="33" xfId="0" applyFont="1" applyFill="1" applyBorder="1" applyAlignment="1" applyProtection="1">
      <alignment horizontal="center"/>
      <protection locked="0"/>
    </xf>
    <xf numFmtId="0" fontId="5" fillId="32" borderId="36" xfId="0" applyFont="1" applyFill="1" applyBorder="1" applyAlignment="1" applyProtection="1">
      <alignment horizontal="center"/>
      <protection locked="0"/>
    </xf>
    <xf numFmtId="0" fontId="5" fillId="32" borderId="33" xfId="0" applyFont="1" applyFill="1" applyBorder="1" applyAlignment="1" applyProtection="1">
      <alignment horizontal="center" wrapText="1"/>
      <protection locked="0"/>
    </xf>
    <xf numFmtId="0" fontId="5" fillId="32" borderId="36" xfId="0" applyFont="1" applyFill="1" applyBorder="1" applyAlignment="1" applyProtection="1">
      <alignment horizontal="center" wrapText="1"/>
      <protection locked="0"/>
    </xf>
    <xf numFmtId="0" fontId="9" fillId="0" borderId="17" xfId="0" applyFont="1" applyBorder="1" applyAlignment="1" applyProtection="1">
      <alignment horizontal="left" vertical="top" wrapText="1"/>
      <protection/>
    </xf>
    <xf numFmtId="0" fontId="0"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2" borderId="29" xfId="0" applyFont="1" applyFill="1" applyBorder="1" applyAlignment="1" applyProtection="1">
      <alignment horizontal="left" wrapText="1"/>
      <protection locked="0"/>
    </xf>
    <xf numFmtId="0" fontId="9" fillId="0" borderId="17" xfId="0" applyFont="1" applyBorder="1" applyAlignment="1" applyProtection="1">
      <alignment horizontal="left" vertical="top" wrapText="1"/>
      <protection/>
    </xf>
    <xf numFmtId="0" fontId="5" fillId="0" borderId="29" xfId="0" applyFont="1" applyFill="1" applyBorder="1" applyAlignment="1" applyProtection="1">
      <alignment vertical="top" wrapText="1"/>
      <protection/>
    </xf>
    <xf numFmtId="0" fontId="0" fillId="32"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5" fillId="32" borderId="24"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6" fillId="0" borderId="29" xfId="0" applyFont="1" applyBorder="1" applyAlignment="1" applyProtection="1">
      <alignment horizontal="center" vertical="top" wrapText="1"/>
      <protection/>
    </xf>
    <xf numFmtId="0" fontId="3" fillId="34" borderId="0" xfId="0" applyFont="1" applyFill="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2" borderId="33"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34" borderId="0" xfId="0" applyFont="1" applyFill="1" applyAlignment="1" applyProtection="1">
      <alignment horizontal="left" vertical="top" wrapText="1"/>
      <protection/>
    </xf>
    <xf numFmtId="0" fontId="5" fillId="32" borderId="23" xfId="0" applyFont="1" applyFill="1" applyBorder="1" applyAlignment="1" applyProtection="1">
      <alignment horizontal="left" vertical="top" wrapText="1"/>
      <protection locked="0"/>
    </xf>
    <xf numFmtId="0" fontId="5" fillId="32" borderId="22" xfId="0" applyFont="1" applyFill="1" applyBorder="1" applyAlignment="1" applyProtection="1">
      <alignment horizontal="left" vertical="top" wrapText="1"/>
      <protection locked="0"/>
    </xf>
    <xf numFmtId="0" fontId="5" fillId="32" borderId="21" xfId="0" applyFont="1" applyFill="1" applyBorder="1" applyAlignment="1" applyProtection="1">
      <alignment horizontal="left" vertical="top" wrapText="1"/>
      <protection locked="0"/>
    </xf>
    <xf numFmtId="0" fontId="5" fillId="32" borderId="20"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32" borderId="19" xfId="0" applyFont="1" applyFill="1" applyBorder="1" applyAlignment="1" applyProtection="1">
      <alignment horizontal="left" vertical="top" wrapText="1"/>
      <protection locked="0"/>
    </xf>
    <xf numFmtId="0" fontId="5" fillId="32" borderId="29" xfId="0" applyFont="1" applyFill="1" applyBorder="1" applyAlignment="1" applyProtection="1">
      <alignment horizontal="left" vertical="top" wrapText="1"/>
      <protection locked="0"/>
    </xf>
    <xf numFmtId="0" fontId="0" fillId="0" borderId="36" xfId="0" applyBorder="1" applyAlignment="1" applyProtection="1">
      <alignment wrapText="1"/>
      <protection locked="0"/>
    </xf>
    <xf numFmtId="0" fontId="5" fillId="32" borderId="33" xfId="0" applyFont="1" applyFill="1" applyBorder="1" applyAlignment="1" applyProtection="1">
      <alignment horizontal="center" vertical="top" wrapText="1"/>
      <protection locked="0"/>
    </xf>
    <xf numFmtId="0" fontId="5" fillId="32" borderId="29" xfId="0" applyFont="1" applyFill="1" applyBorder="1" applyAlignment="1" applyProtection="1">
      <alignment horizontal="center" vertical="top" wrapText="1"/>
      <protection locked="0"/>
    </xf>
    <xf numFmtId="0" fontId="5" fillId="32" borderId="36" xfId="0" applyFont="1" applyFill="1" applyBorder="1" applyAlignment="1" applyProtection="1">
      <alignment horizontal="center" vertical="top" wrapText="1"/>
      <protection locked="0"/>
    </xf>
    <xf numFmtId="0" fontId="5" fillId="32" borderId="18" xfId="0" applyFont="1" applyFill="1" applyBorder="1" applyAlignment="1" applyProtection="1">
      <alignment horizontal="left" vertical="top" wrapText="1"/>
      <protection locked="0"/>
    </xf>
    <xf numFmtId="0" fontId="5" fillId="32" borderId="17" xfId="0" applyFont="1" applyFill="1" applyBorder="1" applyAlignment="1" applyProtection="1">
      <alignment horizontal="left" vertical="top" wrapText="1"/>
      <protection locked="0"/>
    </xf>
    <xf numFmtId="0" fontId="5" fillId="32"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2"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2" borderId="36" xfId="0" applyFont="1" applyFill="1" applyBorder="1" applyAlignment="1" applyProtection="1">
      <alignment horizontal="left" vertical="top" wrapText="1"/>
      <protection locked="0"/>
    </xf>
    <xf numFmtId="0" fontId="3" fillId="34" borderId="0" xfId="0" applyFont="1" applyFill="1" applyAlignment="1" applyProtection="1">
      <alignment vertical="top" wrapText="1"/>
      <protection/>
    </xf>
    <xf numFmtId="0" fontId="6" fillId="0" borderId="24" xfId="0" applyFont="1" applyBorder="1" applyAlignment="1" applyProtection="1">
      <alignment horizontal="left" vertical="top"/>
      <protection/>
    </xf>
    <xf numFmtId="0" fontId="5" fillId="32" borderId="24" xfId="0" applyFont="1" applyFill="1" applyBorder="1" applyAlignment="1" applyProtection="1">
      <alignment horizontal="left" vertical="top" wrapText="1"/>
      <protection locked="0"/>
    </xf>
    <xf numFmtId="0" fontId="5" fillId="32" borderId="24" xfId="0" applyFont="1" applyFill="1" applyBorder="1" applyAlignment="1" applyProtection="1">
      <alignment horizontal="left" vertical="top"/>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cellXfs>
  <cellStyles count="6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Accent1" xfId="33"/>
    <cellStyle name="Accent2" xfId="34"/>
    <cellStyle name="Accent3" xfId="35"/>
    <cellStyle name="Accent4" xfId="36"/>
    <cellStyle name="Accent5" xfId="37"/>
    <cellStyle name="Accent6" xfId="38"/>
    <cellStyle name="Bad" xfId="39"/>
    <cellStyle name="Cabeçalho 1" xfId="40"/>
    <cellStyle name="Cabeçalho 2" xfId="41"/>
    <cellStyle name="Cabeçalho 3" xfId="42"/>
    <cellStyle name="Cabeçalho 4" xfId="43"/>
    <cellStyle name="Cálculo" xfId="44"/>
    <cellStyle name="Célula Ligada" xfId="45"/>
    <cellStyle name="Check Cell" xfId="46"/>
    <cellStyle name="Cor1" xfId="47"/>
    <cellStyle name="Cor2" xfId="48"/>
    <cellStyle name="Cor3" xfId="49"/>
    <cellStyle name="Cor4" xfId="50"/>
    <cellStyle name="Cor5" xfId="51"/>
    <cellStyle name="Cor6" xfId="52"/>
    <cellStyle name="Correto" xfId="53"/>
    <cellStyle name="Entrada" xfId="54"/>
    <cellStyle name="Good" xfId="55"/>
    <cellStyle name="Heading 1" xfId="56"/>
    <cellStyle name="Heading 2" xfId="57"/>
    <cellStyle name="Heading 3" xfId="58"/>
    <cellStyle name="Heading 4" xfId="59"/>
    <cellStyle name="Hyperlink" xfId="60"/>
    <cellStyle name="Followed Hyperlink" xfId="61"/>
    <cellStyle name="Incorreto" xfId="62"/>
    <cellStyle name="Linked Cell" xfId="63"/>
    <cellStyle name="Currency" xfId="64"/>
    <cellStyle name="Currency [0]" xfId="65"/>
    <cellStyle name="Neutral" xfId="66"/>
    <cellStyle name="Nota" xfId="67"/>
    <cellStyle name="Note" xfId="68"/>
    <cellStyle name="Percent" xfId="69"/>
    <cellStyle name="Saída" xfId="70"/>
    <cellStyle name="Comma [0]" xfId="71"/>
    <cellStyle name="Standard 2" xfId="72"/>
    <cellStyle name="Standard_Outline NIMs template 10-09-30" xfId="73"/>
    <cellStyle name="Texto de Aviso" xfId="74"/>
    <cellStyle name="Texto Explicativo" xfId="75"/>
    <cellStyle name="Title" xfId="76"/>
    <cellStyle name="Título" xfId="77"/>
    <cellStyle name="Total" xfId="78"/>
    <cellStyle name="Verificar Célula" xfId="79"/>
    <cellStyle name="Comma" xfId="80"/>
  </cellStyles>
  <dxfs count="10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 TargetMode="Externa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zoomScaleSheetLayoutView="100" zoomScalePageLayoutView="0" workbookViewId="0" topLeftCell="A36">
      <selection activeCell="B45" sqref="B45:G48"/>
    </sheetView>
  </sheetViews>
  <sheetFormatPr defaultColWidth="9.140625" defaultRowHeight="12.75"/>
  <cols>
    <col min="1" max="1" width="4.7109375" style="17" customWidth="1"/>
    <col min="2" max="10" width="12.7109375" style="17" customWidth="1"/>
    <col min="11" max="16384" width="11.421875" style="17" customWidth="1"/>
  </cols>
  <sheetData>
    <row r="1" spans="2:9" ht="35.25" customHeight="1">
      <c r="B1" s="482" t="str">
        <f>Translations!$B$2</f>
        <v>ANNUAL EMISSIONS MONITORING PLAN</v>
      </c>
      <c r="C1" s="483"/>
      <c r="D1" s="483"/>
      <c r="E1" s="483"/>
      <c r="F1" s="483"/>
      <c r="G1" s="483"/>
      <c r="H1" s="483"/>
      <c r="I1" s="483"/>
    </row>
    <row r="2" spans="2:9" ht="65.25" customHeight="1">
      <c r="B2" s="482" t="str">
        <f>Translations!$B$841</f>
        <v>Used for combined reporting under the EU ETS and ICAO CORSIA</v>
      </c>
      <c r="C2" s="483"/>
      <c r="D2" s="483"/>
      <c r="E2" s="483"/>
      <c r="F2" s="483"/>
      <c r="G2" s="483"/>
      <c r="H2" s="483"/>
      <c r="I2" s="483"/>
    </row>
    <row r="3" spans="2:9" ht="12.75">
      <c r="B3" s="485" t="str">
        <f>Translations!$B$1019</f>
        <v>Update June 2020</v>
      </c>
      <c r="C3" s="486"/>
      <c r="D3" s="486"/>
      <c r="E3" s="486"/>
      <c r="F3" s="486"/>
      <c r="G3" s="486"/>
      <c r="H3" s="486"/>
      <c r="I3" s="486"/>
    </row>
    <row r="4" spans="2:10" ht="29.25" customHeight="1">
      <c r="B4" s="484" t="str">
        <f>Translations!$B$3</f>
        <v>CONTENTS</v>
      </c>
      <c r="C4" s="476"/>
      <c r="D4" s="476"/>
      <c r="E4" s="476"/>
      <c r="F4" s="476"/>
      <c r="G4" s="476"/>
      <c r="H4" s="476"/>
      <c r="I4" s="476"/>
      <c r="J4" s="61"/>
    </row>
    <row r="5" spans="1:9" ht="12.75">
      <c r="A5" s="62">
        <v>0</v>
      </c>
      <c r="B5" s="471" t="str">
        <f>Translations!$B$4</f>
        <v>Guidelines and conditions</v>
      </c>
      <c r="C5" s="471"/>
      <c r="D5" s="471"/>
      <c r="E5" s="471"/>
      <c r="F5" s="471"/>
      <c r="G5" s="471"/>
      <c r="H5" s="471"/>
      <c r="I5" s="471"/>
    </row>
    <row r="6" spans="1:9" ht="12.75">
      <c r="A6" s="62">
        <v>1</v>
      </c>
      <c r="B6" s="471" t="str">
        <f>Translations!$B$5</f>
        <v>Monitoring Plan versions</v>
      </c>
      <c r="C6" s="471"/>
      <c r="D6" s="471"/>
      <c r="E6" s="471"/>
      <c r="F6" s="471"/>
      <c r="G6" s="471"/>
      <c r="H6" s="471"/>
      <c r="I6" s="471"/>
    </row>
    <row r="7" spans="1:9" ht="12.75">
      <c r="A7" s="62">
        <v>2</v>
      </c>
      <c r="B7" s="471" t="str">
        <f>Translations!$B$6</f>
        <v>Identification of the aircraft operator</v>
      </c>
      <c r="C7" s="471"/>
      <c r="D7" s="471"/>
      <c r="E7" s="471"/>
      <c r="F7" s="471"/>
      <c r="G7" s="471"/>
      <c r="H7" s="471"/>
      <c r="I7" s="471"/>
    </row>
    <row r="8" spans="1:9" ht="12.75">
      <c r="A8" s="62">
        <v>3</v>
      </c>
      <c r="B8" s="471" t="str">
        <f>Translations!$B$7</f>
        <v>Contact details</v>
      </c>
      <c r="C8" s="471"/>
      <c r="D8" s="471"/>
      <c r="E8" s="471"/>
      <c r="F8" s="471"/>
      <c r="G8" s="471"/>
      <c r="H8" s="471"/>
      <c r="I8" s="471"/>
    </row>
    <row r="9" spans="1:9" ht="12.75">
      <c r="A9" s="62">
        <v>4</v>
      </c>
      <c r="B9" s="471" t="str">
        <f>Translations!$B$8</f>
        <v>Emission sources and fleet characteristics</v>
      </c>
      <c r="C9" s="471"/>
      <c r="D9" s="471"/>
      <c r="E9" s="471"/>
      <c r="F9" s="471"/>
      <c r="G9" s="471"/>
      <c r="H9" s="471"/>
      <c r="I9" s="471"/>
    </row>
    <row r="10" spans="1:9" ht="12.75">
      <c r="A10" s="62">
        <v>5</v>
      </c>
      <c r="B10" s="470" t="str">
        <f>Translations!$B$842</f>
        <v>Eligibility for simplified procedures for small emitters under the EU ETS</v>
      </c>
      <c r="C10" s="471"/>
      <c r="D10" s="471"/>
      <c r="E10" s="471"/>
      <c r="F10" s="471"/>
      <c r="G10" s="471"/>
      <c r="H10" s="471"/>
      <c r="I10" s="471"/>
    </row>
    <row r="11" spans="1:9" ht="12.75">
      <c r="A11" s="62">
        <v>6</v>
      </c>
      <c r="B11" s="470" t="str">
        <f>Translations!$B$1020</f>
        <v>Additional information on CORSIA methodologies and the use of an emission estimation tool</v>
      </c>
      <c r="C11" s="471"/>
      <c r="D11" s="471"/>
      <c r="E11" s="471"/>
      <c r="F11" s="471"/>
      <c r="G11" s="471"/>
      <c r="H11" s="471"/>
      <c r="I11" s="471"/>
    </row>
    <row r="12" spans="1:9" ht="12.75">
      <c r="A12" s="62">
        <v>7</v>
      </c>
      <c r="B12" s="470" t="str">
        <f>Translations!$B$10</f>
        <v>Activity data</v>
      </c>
      <c r="C12" s="471"/>
      <c r="D12" s="471"/>
      <c r="E12" s="471"/>
      <c r="F12" s="471"/>
      <c r="G12" s="471"/>
      <c r="H12" s="471"/>
      <c r="I12" s="471"/>
    </row>
    <row r="13" spans="1:9" ht="12.75">
      <c r="A13" s="62">
        <v>8</v>
      </c>
      <c r="B13" s="470" t="str">
        <f>Translations!$B$12</f>
        <v>Emission factors</v>
      </c>
      <c r="C13" s="471"/>
      <c r="D13" s="471"/>
      <c r="E13" s="471"/>
      <c r="F13" s="471"/>
      <c r="G13" s="471"/>
      <c r="H13" s="471"/>
      <c r="I13" s="471"/>
    </row>
    <row r="14" spans="1:9" ht="12.75">
      <c r="A14" s="62">
        <v>9</v>
      </c>
      <c r="B14" s="470" t="str">
        <f>Translations!$B$844</f>
        <v>Monitoring of CORSIA eligible fuels claims</v>
      </c>
      <c r="C14" s="471"/>
      <c r="D14" s="471"/>
      <c r="E14" s="471"/>
      <c r="F14" s="471"/>
      <c r="G14" s="471"/>
      <c r="H14" s="471"/>
      <c r="I14" s="471"/>
    </row>
    <row r="15" spans="1:9" ht="12.75">
      <c r="A15" s="62">
        <v>10</v>
      </c>
      <c r="B15" s="470" t="str">
        <f>Translations!$B$845</f>
        <v>Simplified calculation under the EU ETS</v>
      </c>
      <c r="C15" s="471"/>
      <c r="D15" s="471"/>
      <c r="E15" s="471"/>
      <c r="F15" s="471"/>
      <c r="G15" s="471"/>
      <c r="H15" s="471"/>
      <c r="I15" s="471"/>
    </row>
    <row r="16" spans="1:9" ht="12.75">
      <c r="A16" s="62">
        <v>11</v>
      </c>
      <c r="B16" s="470" t="str">
        <f>Translations!$B$14</f>
        <v>Data Gaps</v>
      </c>
      <c r="C16" s="471"/>
      <c r="D16" s="471"/>
      <c r="E16" s="471"/>
      <c r="F16" s="471"/>
      <c r="G16" s="471"/>
      <c r="H16" s="471"/>
      <c r="I16" s="471"/>
    </row>
    <row r="17" spans="1:9" ht="12.75">
      <c r="A17" s="62">
        <v>12</v>
      </c>
      <c r="B17" s="471" t="str">
        <f>Translations!$B$15</f>
        <v>Management</v>
      </c>
      <c r="C17" s="471"/>
      <c r="D17" s="471"/>
      <c r="E17" s="471"/>
      <c r="F17" s="471"/>
      <c r="G17" s="471"/>
      <c r="H17" s="471"/>
      <c r="I17" s="471"/>
    </row>
    <row r="18" spans="1:9" ht="12.75">
      <c r="A18" s="62">
        <v>13</v>
      </c>
      <c r="B18" s="470" t="str">
        <f>Translations!$B$16</f>
        <v>Data Flow Activities</v>
      </c>
      <c r="C18" s="470"/>
      <c r="D18" s="471"/>
      <c r="E18" s="471"/>
      <c r="F18" s="471"/>
      <c r="G18" s="471"/>
      <c r="H18" s="471"/>
      <c r="I18" s="471"/>
    </row>
    <row r="19" spans="1:9" ht="12.75">
      <c r="A19" s="62">
        <v>14</v>
      </c>
      <c r="B19" s="470" t="str">
        <f>Translations!$B$17</f>
        <v>Control Activities</v>
      </c>
      <c r="C19" s="470"/>
      <c r="D19" s="471"/>
      <c r="E19" s="471"/>
      <c r="F19" s="471"/>
      <c r="G19" s="471"/>
      <c r="H19" s="471"/>
      <c r="I19" s="471"/>
    </row>
    <row r="20" spans="1:9" ht="12.75">
      <c r="A20" s="62">
        <v>15</v>
      </c>
      <c r="B20" s="471" t="str">
        <f>Translations!$B$18</f>
        <v>List of definitions and abbreviations used</v>
      </c>
      <c r="C20" s="471"/>
      <c r="D20" s="471"/>
      <c r="E20" s="471"/>
      <c r="F20" s="471"/>
      <c r="G20" s="471"/>
      <c r="H20" s="471"/>
      <c r="I20" s="471"/>
    </row>
    <row r="21" spans="1:9" ht="12.75">
      <c r="A21" s="62">
        <v>16</v>
      </c>
      <c r="B21" s="471" t="str">
        <f>Translations!$B$19</f>
        <v>Additional information</v>
      </c>
      <c r="C21" s="471"/>
      <c r="D21" s="471"/>
      <c r="E21" s="471"/>
      <c r="F21" s="471"/>
      <c r="G21" s="471"/>
      <c r="H21" s="471"/>
      <c r="I21" s="471"/>
    </row>
    <row r="22" spans="1:9" ht="12.75">
      <c r="A22" s="62">
        <v>17</v>
      </c>
      <c r="B22" s="471" t="str">
        <f>Translations!$B$20</f>
        <v>Member State specific further information</v>
      </c>
      <c r="C22" s="471"/>
      <c r="D22" s="471"/>
      <c r="E22" s="471"/>
      <c r="F22" s="471"/>
      <c r="G22" s="471"/>
      <c r="H22" s="471"/>
      <c r="I22" s="471"/>
    </row>
    <row r="23" ht="12.75">
      <c r="A23" s="62"/>
    </row>
    <row r="24" ht="12.75">
      <c r="A24" s="62"/>
    </row>
    <row r="25" spans="2:9" ht="13.5" thickBot="1">
      <c r="B25" s="489" t="str">
        <f>Translations!$B$21</f>
        <v>Information about this file:</v>
      </c>
      <c r="C25" s="476"/>
      <c r="D25" s="476"/>
      <c r="E25" s="476"/>
      <c r="F25" s="476"/>
      <c r="G25" s="476"/>
      <c r="H25" s="476"/>
      <c r="I25" s="476"/>
    </row>
    <row r="26" spans="2:9" s="20" customFormat="1" ht="12.75" customHeight="1">
      <c r="B26" s="480" t="str">
        <f>Translations!$B$22</f>
        <v>This monitoring plan was submitted by:</v>
      </c>
      <c r="C26" s="476"/>
      <c r="D26" s="476"/>
      <c r="E26" s="481"/>
      <c r="F26" s="21">
        <f>IF(ISBLANK('Identification and description'!I7),"",'Identification and description'!I7)</f>
      </c>
      <c r="G26" s="22"/>
      <c r="H26" s="22"/>
      <c r="I26" s="23"/>
    </row>
    <row r="27" spans="2:9" s="20" customFormat="1" ht="12.75">
      <c r="B27" s="487" t="str">
        <f>Translations!$B$23</f>
        <v>Unique Identifier of the aircraft operator (CRCO No.):</v>
      </c>
      <c r="C27" s="476"/>
      <c r="D27" s="476"/>
      <c r="E27" s="481"/>
      <c r="F27" s="24">
        <f>IF(ISBLANK('Identification and description'!I12),"",'Identification and description'!I12)</f>
      </c>
      <c r="G27" s="25"/>
      <c r="H27" s="25"/>
      <c r="I27" s="26"/>
    </row>
    <row r="28" spans="2:9" s="20" customFormat="1" ht="12.75">
      <c r="B28" s="488" t="str">
        <f>Translations!$B$24</f>
        <v>Version Number of this monitoring plan:</v>
      </c>
      <c r="C28" s="476"/>
      <c r="D28" s="476"/>
      <c r="E28" s="481"/>
      <c r="F28" s="409">
        <f>IF(ISBLANK('Identification and description'!I18),"",'Identification and description'!I18)</f>
      </c>
      <c r="G28" s="25"/>
      <c r="H28" s="25"/>
      <c r="I28" s="26"/>
    </row>
    <row r="29" spans="2:11" ht="13.5" thickBot="1">
      <c r="B29" s="130" t="str">
        <f>Translations!$B$846</f>
        <v>This monitoring plan is used for CORSIA:</v>
      </c>
      <c r="F29" s="410">
        <f>IF('Identification and description'!$K$64="","",'Identification and description'!$K$64)</f>
      </c>
      <c r="G29" s="27"/>
      <c r="H29" s="27"/>
      <c r="I29" s="28"/>
      <c r="K29" s="20"/>
    </row>
    <row r="30" ht="12.75">
      <c r="A30" s="62"/>
    </row>
    <row r="31" spans="2:9" ht="12.75">
      <c r="B31" s="475" t="str">
        <f>Translations!$B$25</f>
        <v>If your competent authority requires you to hand in a signed paper copy of the monitoring plan, please use the space below for signature:</v>
      </c>
      <c r="C31" s="475"/>
      <c r="D31" s="475"/>
      <c r="E31" s="475"/>
      <c r="F31" s="475"/>
      <c r="G31" s="475"/>
      <c r="H31" s="476"/>
      <c r="I31" s="476"/>
    </row>
    <row r="32" spans="2:9" ht="12.75">
      <c r="B32" s="475"/>
      <c r="C32" s="475"/>
      <c r="D32" s="475"/>
      <c r="E32" s="475"/>
      <c r="F32" s="475"/>
      <c r="G32" s="475"/>
      <c r="H32" s="476"/>
      <c r="I32" s="476"/>
    </row>
    <row r="38" spans="2:7" ht="13.5" thickBot="1">
      <c r="B38" s="60"/>
      <c r="D38" s="60"/>
      <c r="E38" s="60"/>
      <c r="F38" s="64"/>
      <c r="G38" s="64"/>
    </row>
    <row r="39" spans="2:9" ht="12.75">
      <c r="B39" s="474" t="str">
        <f>Translations!$B$26</f>
        <v>Date</v>
      </c>
      <c r="C39" s="474"/>
      <c r="D39" s="474"/>
      <c r="E39" s="60"/>
      <c r="F39" s="472" t="str">
        <f>Translations!$B$27</f>
        <v>Name and Signature of 
legally responsible person</v>
      </c>
      <c r="G39" s="472"/>
      <c r="H39" s="472"/>
      <c r="I39" s="472"/>
    </row>
    <row r="40" spans="6:9" ht="12.75">
      <c r="F40" s="473"/>
      <c r="G40" s="473"/>
      <c r="H40" s="473"/>
      <c r="I40" s="473"/>
    </row>
    <row r="44" spans="1:9" ht="13.5" thickBot="1">
      <c r="A44" s="62"/>
      <c r="B44" s="489" t="str">
        <f>Translations!$B$28</f>
        <v>Template version information:</v>
      </c>
      <c r="C44" s="476"/>
      <c r="D44" s="476"/>
      <c r="E44" s="476"/>
      <c r="F44" s="476"/>
      <c r="G44" s="476"/>
      <c r="H44" s="476"/>
      <c r="I44" s="476"/>
    </row>
    <row r="45" spans="2:7" ht="12.75">
      <c r="B45" s="65" t="str">
        <f>Translations!$B$29</f>
        <v>Template provided by:</v>
      </c>
      <c r="C45" s="66"/>
      <c r="D45" s="66"/>
      <c r="E45" s="477" t="str">
        <f>VersionDocumentation!B4</f>
        <v>European Commission</v>
      </c>
      <c r="F45" s="478"/>
      <c r="G45" s="479"/>
    </row>
    <row r="46" spans="2:7" ht="12.75">
      <c r="B46" s="67" t="str">
        <f>Translations!$B$30</f>
        <v>Publication date:</v>
      </c>
      <c r="C46" s="68"/>
      <c r="D46" s="69"/>
      <c r="E46" s="70">
        <f>VersionDocumentation!B3</f>
        <v>44006</v>
      </c>
      <c r="F46" s="464"/>
      <c r="G46" s="465"/>
    </row>
    <row r="47" spans="2:7" ht="12.75">
      <c r="B47" s="67" t="str">
        <f>Translations!$B$31</f>
        <v>Language version:</v>
      </c>
      <c r="C47" s="69"/>
      <c r="D47" s="69"/>
      <c r="E47" s="466" t="str">
        <f>VersionDocumentation!B5</f>
        <v>English</v>
      </c>
      <c r="F47" s="464"/>
      <c r="G47" s="465"/>
    </row>
    <row r="48" spans="2:7" ht="13.5" thickBot="1">
      <c r="B48" s="71" t="str">
        <f>Translations!$B$32</f>
        <v>Reference filename:</v>
      </c>
      <c r="C48" s="72"/>
      <c r="D48" s="72"/>
      <c r="E48" s="467" t="str">
        <f>VersionDocumentation!C3</f>
        <v>MP ETS+CORSIA_COM_en_240620.xls</v>
      </c>
      <c r="F48" s="468"/>
      <c r="G48" s="469"/>
    </row>
  </sheetData>
  <sheetProtection sheet="1" objects="1" scenarios="1" formatCells="0" formatColumns="0" formatRows="0" insertColumns="0" insertRows="0"/>
  <mergeCells count="34">
    <mergeCell ref="B27:E27"/>
    <mergeCell ref="B28:E28"/>
    <mergeCell ref="B44:I44"/>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F46:G46"/>
    <mergeCell ref="E47:G47"/>
    <mergeCell ref="E48:G48"/>
    <mergeCell ref="B16:I16"/>
    <mergeCell ref="B17:I17"/>
    <mergeCell ref="F39:I40"/>
    <mergeCell ref="B39:D39"/>
    <mergeCell ref="B31:I32"/>
    <mergeCell ref="E45:G45"/>
    <mergeCell ref="B26:E26"/>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1">
      <selection activeCell="A1" sqref="A1"/>
    </sheetView>
  </sheetViews>
  <sheetFormatPr defaultColWidth="9.140625" defaultRowHeight="12.75"/>
  <cols>
    <col min="1" max="1" width="23.140625" style="17" customWidth="1"/>
    <col min="2" max="16384" width="11.421875" style="17" customWidth="1"/>
  </cols>
  <sheetData>
    <row r="1" ht="12.75">
      <c r="A1" s="232" t="s">
        <v>300</v>
      </c>
    </row>
    <row r="2" ht="12.75">
      <c r="A2" s="233" t="str">
        <f>Translations!$B$368</f>
        <v>Please select</v>
      </c>
    </row>
    <row r="3" ht="12.75">
      <c r="A3" s="233" t="str">
        <f>Translations!$B$369</f>
        <v>Austria</v>
      </c>
    </row>
    <row r="4" ht="12.75">
      <c r="A4" s="233" t="str">
        <f>Translations!$B$370</f>
        <v>Belgium</v>
      </c>
    </row>
    <row r="5" ht="12.75">
      <c r="A5" s="233" t="str">
        <f>Translations!$B$371</f>
        <v>Bulgaria</v>
      </c>
    </row>
    <row r="6" ht="12.75">
      <c r="A6" s="233" t="str">
        <f>Translations!$B$372</f>
        <v>Croatia</v>
      </c>
    </row>
    <row r="7" ht="12.75">
      <c r="A7" s="233" t="str">
        <f>Translations!$B$373</f>
        <v>Cyprus</v>
      </c>
    </row>
    <row r="8" ht="12.75">
      <c r="A8" s="233" t="str">
        <f>Translations!$B$374</f>
        <v>Czechia</v>
      </c>
    </row>
    <row r="9" ht="12.75">
      <c r="A9" s="233" t="str">
        <f>Translations!$B$375</f>
        <v>Denmark</v>
      </c>
    </row>
    <row r="10" ht="12.75">
      <c r="A10" s="233" t="str">
        <f>Translations!$B$376</f>
        <v>Estonia</v>
      </c>
    </row>
    <row r="11" ht="12.75">
      <c r="A11" s="233" t="str">
        <f>Translations!$B$377</f>
        <v>Finland</v>
      </c>
    </row>
    <row r="12" ht="12.75">
      <c r="A12" s="233" t="str">
        <f>Translations!$B$378</f>
        <v>France</v>
      </c>
    </row>
    <row r="13" ht="12.75">
      <c r="A13" s="233" t="str">
        <f>Translations!$B$379</f>
        <v>Germany</v>
      </c>
    </row>
    <row r="14" ht="12.75">
      <c r="A14" s="233" t="str">
        <f>Translations!$B$380</f>
        <v>Greece</v>
      </c>
    </row>
    <row r="15" ht="12.75">
      <c r="A15" s="233" t="str">
        <f>Translations!$B$381</f>
        <v>Hungary</v>
      </c>
    </row>
    <row r="16" ht="12.75">
      <c r="A16" s="234" t="str">
        <f>Translations!$B$382</f>
        <v>Iceland </v>
      </c>
    </row>
    <row r="17" ht="12.75">
      <c r="A17" s="233" t="str">
        <f>Translations!$B$383</f>
        <v>Ireland</v>
      </c>
    </row>
    <row r="18" ht="12.75">
      <c r="A18" s="233" t="str">
        <f>Translations!$B$384</f>
        <v>Italy</v>
      </c>
    </row>
    <row r="19" ht="12.75">
      <c r="A19" s="233" t="str">
        <f>Translations!$B$385</f>
        <v>Latvia</v>
      </c>
    </row>
    <row r="20" ht="12.75">
      <c r="A20" s="233" t="str">
        <f>Translations!$B$386</f>
        <v>Liechtenstein</v>
      </c>
    </row>
    <row r="21" ht="12.75">
      <c r="A21" s="233" t="str">
        <f>Translations!$B$387</f>
        <v>Lithuania</v>
      </c>
    </row>
    <row r="22" ht="12.75">
      <c r="A22" s="233" t="str">
        <f>Translations!$B$388</f>
        <v>Luxembourg</v>
      </c>
    </row>
    <row r="23" ht="12.75">
      <c r="A23" s="233" t="str">
        <f>Translations!$B$389</f>
        <v>Malta</v>
      </c>
    </row>
    <row r="24" ht="12.75">
      <c r="A24" s="233" t="str">
        <f>Translations!$B$390</f>
        <v>Netherlands</v>
      </c>
    </row>
    <row r="25" ht="12.75">
      <c r="A25" s="234" t="str">
        <f>Translations!$B$391</f>
        <v>Norway </v>
      </c>
    </row>
    <row r="26" ht="12.75">
      <c r="A26" s="233" t="str">
        <f>Translations!$B$392</f>
        <v>Poland</v>
      </c>
    </row>
    <row r="27" ht="12.75">
      <c r="A27" s="233" t="str">
        <f>Translations!$B$393</f>
        <v>Portugal</v>
      </c>
    </row>
    <row r="28" ht="12.75">
      <c r="A28" s="233" t="str">
        <f>Translations!$B$394</f>
        <v>Romania</v>
      </c>
    </row>
    <row r="29" ht="12.75">
      <c r="A29" s="233" t="str">
        <f>Translations!$B$395</f>
        <v>Slovakia</v>
      </c>
    </row>
    <row r="30" ht="12.75">
      <c r="A30" s="233" t="str">
        <f>Translations!$B$396</f>
        <v>Slovenia</v>
      </c>
    </row>
    <row r="31" ht="12.75">
      <c r="A31" s="233" t="str">
        <f>Translations!$B$397</f>
        <v>Spain</v>
      </c>
    </row>
    <row r="32" ht="12.75">
      <c r="A32" s="233" t="str">
        <f>Translations!$B$398</f>
        <v>Sweden</v>
      </c>
    </row>
    <row r="33" ht="12.75">
      <c r="A33" s="233" t="str">
        <f>Translations!$B$399</f>
        <v>United Kingdom</v>
      </c>
    </row>
    <row r="34" ht="12.75"/>
    <row r="35" ht="12.75"/>
    <row r="36" ht="12.75">
      <c r="A36" s="74" t="s">
        <v>373</v>
      </c>
    </row>
    <row r="37" ht="12.75">
      <c r="A37" s="233" t="str">
        <f>Translations!$B$368</f>
        <v>Please select</v>
      </c>
    </row>
    <row r="38" ht="12.75">
      <c r="A38" s="233"/>
    </row>
    <row r="39" ht="12.75">
      <c r="A39" s="233" t="str">
        <f>Translations!$B$400</f>
        <v>Afghanistan</v>
      </c>
    </row>
    <row r="40" ht="12.75">
      <c r="A40" s="233" t="str">
        <f>Translations!$B$401</f>
        <v>Albania</v>
      </c>
    </row>
    <row r="41" ht="12.75">
      <c r="A41" s="233" t="str">
        <f>Translations!$B$402</f>
        <v>Algeria</v>
      </c>
    </row>
    <row r="42" ht="12.75">
      <c r="A42" s="233" t="str">
        <f>Translations!$B$403</f>
        <v>American Samoa</v>
      </c>
    </row>
    <row r="43" ht="12.75">
      <c r="A43" s="233" t="str">
        <f>Translations!$B$404</f>
        <v>Andorra</v>
      </c>
    </row>
    <row r="44" ht="12.75">
      <c r="A44" s="233" t="str">
        <f>Translations!$B$405</f>
        <v>Angola</v>
      </c>
    </row>
    <row r="45" ht="12.75">
      <c r="A45" s="233" t="str">
        <f>Translations!$B$406</f>
        <v>Anguilla</v>
      </c>
    </row>
    <row r="46" ht="12.75">
      <c r="A46" s="233" t="str">
        <f>Translations!$B$407</f>
        <v>Antigua and Barbuda</v>
      </c>
    </row>
    <row r="47" ht="12.75">
      <c r="A47" s="233" t="str">
        <f>Translations!$B$408</f>
        <v>Argentina</v>
      </c>
    </row>
    <row r="48" ht="12.75">
      <c r="A48" s="233" t="str">
        <f>Translations!$B$409</f>
        <v>Armenia</v>
      </c>
    </row>
    <row r="49" ht="12.75">
      <c r="A49" s="233" t="str">
        <f>Translations!$B$410</f>
        <v>Aruba</v>
      </c>
    </row>
    <row r="50" ht="12.75">
      <c r="A50" s="233" t="str">
        <f>Translations!$B$411</f>
        <v>Australia</v>
      </c>
    </row>
    <row r="51" ht="12.75">
      <c r="A51" s="233" t="str">
        <f>Translations!$B$369</f>
        <v>Austria</v>
      </c>
    </row>
    <row r="52" ht="12.75">
      <c r="A52" s="233" t="str">
        <f>Translations!$B$412</f>
        <v>Azerbaijan</v>
      </c>
    </row>
    <row r="53" ht="12.75">
      <c r="A53" s="233" t="str">
        <f>Translations!$B$413</f>
        <v>Bahamas</v>
      </c>
    </row>
    <row r="54" ht="12.75">
      <c r="A54" s="233" t="str">
        <f>Translations!$B$414</f>
        <v>Bahrain</v>
      </c>
    </row>
    <row r="55" ht="12.75">
      <c r="A55" s="233" t="str">
        <f>Translations!$B$415</f>
        <v>Bangladesh</v>
      </c>
    </row>
    <row r="56" ht="12.75">
      <c r="A56" s="233" t="str">
        <f>Translations!$B$416</f>
        <v>Barbados</v>
      </c>
    </row>
    <row r="57" ht="12.75">
      <c r="A57" s="233" t="str">
        <f>Translations!$B$417</f>
        <v>Belarus</v>
      </c>
    </row>
    <row r="58" ht="12.75">
      <c r="A58" s="233" t="str">
        <f>Translations!$B$370</f>
        <v>Belgium</v>
      </c>
    </row>
    <row r="59" ht="12.75">
      <c r="A59" s="233" t="str">
        <f>Translations!$B$418</f>
        <v>Belize</v>
      </c>
    </row>
    <row r="60" ht="12.75">
      <c r="A60" s="233" t="str">
        <f>Translations!$B$419</f>
        <v>Benin</v>
      </c>
    </row>
    <row r="61" ht="12.75">
      <c r="A61" s="233" t="str">
        <f>Translations!$B$420</f>
        <v>Bermuda</v>
      </c>
    </row>
    <row r="62" ht="12.75">
      <c r="A62" s="233" t="str">
        <f>Translations!$B$421</f>
        <v>Bhutan</v>
      </c>
    </row>
    <row r="63" ht="12.75">
      <c r="A63" s="233" t="str">
        <f>Translations!$B$422</f>
        <v>Bolivia, Plurinational State of</v>
      </c>
    </row>
    <row r="64" ht="12.75">
      <c r="A64" s="233" t="str">
        <f>Translations!$B$423</f>
        <v>Bosnia and Herzegovina</v>
      </c>
    </row>
    <row r="65" ht="12.75">
      <c r="A65" s="233" t="str">
        <f>Translations!$B$424</f>
        <v>Botswana</v>
      </c>
    </row>
    <row r="66" ht="12.75">
      <c r="A66" s="233" t="str">
        <f>Translations!$B$425</f>
        <v>Brazil</v>
      </c>
    </row>
    <row r="67" ht="12.75">
      <c r="A67" s="233" t="str">
        <f>Translations!$B$427</f>
        <v>Brunei Darussalam</v>
      </c>
    </row>
    <row r="68" ht="12.75">
      <c r="A68" s="233" t="str">
        <f>Translations!$B$371</f>
        <v>Bulgaria</v>
      </c>
    </row>
    <row r="69" ht="12.75">
      <c r="A69" s="233" t="str">
        <f>Translations!$B$428</f>
        <v>Burkina Faso</v>
      </c>
    </row>
    <row r="70" ht="12.75">
      <c r="A70" s="233" t="str">
        <f>Translations!$B$429</f>
        <v>Burundi</v>
      </c>
    </row>
    <row r="71" ht="12.75">
      <c r="A71" s="233" t="str">
        <f>Translations!$B$430</f>
        <v>Cambodia</v>
      </c>
    </row>
    <row r="72" ht="12.75">
      <c r="A72" s="233" t="str">
        <f>Translations!$B$431</f>
        <v>Cameroon</v>
      </c>
    </row>
    <row r="73" ht="12.75">
      <c r="A73" s="233" t="str">
        <f>Translations!$B$432</f>
        <v>Canada</v>
      </c>
    </row>
    <row r="74" ht="12.75">
      <c r="A74" s="233" t="str">
        <f>Translations!$B$433</f>
        <v>Cape Verde</v>
      </c>
    </row>
    <row r="75" ht="12.75">
      <c r="A75" s="233" t="str">
        <f>Translations!$B$434</f>
        <v>Cayman Islands</v>
      </c>
    </row>
    <row r="76" ht="12.75">
      <c r="A76" s="233" t="str">
        <f>Translations!$B$435</f>
        <v>Central African Republic</v>
      </c>
    </row>
    <row r="77" ht="12.75">
      <c r="A77" s="233" t="str">
        <f>Translations!$B$436</f>
        <v>Chad</v>
      </c>
    </row>
    <row r="78" ht="12.75">
      <c r="A78" s="233" t="str">
        <f>Translations!$B$437</f>
        <v>Channel Islands</v>
      </c>
    </row>
    <row r="79" ht="12.75">
      <c r="A79" s="233" t="str">
        <f>Translations!$B$438</f>
        <v>Chile</v>
      </c>
    </row>
    <row r="80" ht="12.75">
      <c r="A80" s="233" t="str">
        <f>Translations!$B$439</f>
        <v>China</v>
      </c>
    </row>
    <row r="81" ht="12.75">
      <c r="A81" s="233" t="str">
        <f>Translations!$B$442</f>
        <v>Colombia</v>
      </c>
    </row>
    <row r="82" ht="12.75">
      <c r="A82" s="233" t="str">
        <f>Translations!$B$443</f>
        <v>Comoros</v>
      </c>
    </row>
    <row r="83" ht="12.75">
      <c r="A83" s="233" t="str">
        <f>Translations!$B$444</f>
        <v>Congo</v>
      </c>
    </row>
    <row r="84" ht="12.75">
      <c r="A84" s="233" t="str">
        <f>Translations!$B$450</f>
        <v>Congo, The Democratic Republic of the</v>
      </c>
    </row>
    <row r="85" ht="12.75">
      <c r="A85" s="233" t="str">
        <f>Translations!$B$445</f>
        <v>Cook Islands</v>
      </c>
    </row>
    <row r="86" ht="12.75">
      <c r="A86" s="233" t="str">
        <f>Translations!$B$446</f>
        <v>Costa Rica</v>
      </c>
    </row>
    <row r="87" ht="12.75">
      <c r="A87" s="233" t="str">
        <f>Translations!$B$447</f>
        <v>Côte d'Ivoire</v>
      </c>
    </row>
    <row r="88" ht="12.75">
      <c r="A88" s="233" t="str">
        <f>Translations!$B$372</f>
        <v>Croatia</v>
      </c>
    </row>
    <row r="89" ht="12.75">
      <c r="A89" s="233" t="str">
        <f>Translations!$B$448</f>
        <v>Cuba</v>
      </c>
    </row>
    <row r="90" ht="15">
      <c r="A90" s="353" t="str">
        <f>Translations!$B$824</f>
        <v>Curaçao</v>
      </c>
    </row>
    <row r="91" ht="12.75">
      <c r="A91" s="233" t="str">
        <f>Translations!$B$373</f>
        <v>Cyprus</v>
      </c>
    </row>
    <row r="92" ht="12.75">
      <c r="A92" s="233" t="str">
        <f>Translations!$B$374</f>
        <v>Czechia</v>
      </c>
    </row>
    <row r="93" ht="12.75">
      <c r="A93" s="233" t="str">
        <f>Translations!$B$375</f>
        <v>Denmark</v>
      </c>
    </row>
    <row r="94" ht="12.75">
      <c r="A94" s="233" t="str">
        <f>Translations!$B$451</f>
        <v>Djibouti</v>
      </c>
    </row>
    <row r="95" ht="12.75">
      <c r="A95" s="233" t="str">
        <f>Translations!$B$452</f>
        <v>Dominica</v>
      </c>
    </row>
    <row r="96" ht="12.75">
      <c r="A96" s="233" t="str">
        <f>Translations!$B$453</f>
        <v>Dominican Republic</v>
      </c>
    </row>
    <row r="97" ht="12.75">
      <c r="A97" s="233" t="str">
        <f>Translations!$B$454</f>
        <v>Ecuador</v>
      </c>
    </row>
    <row r="98" ht="12.75">
      <c r="A98" s="233" t="str">
        <f>Translations!$B$455</f>
        <v>Egypt</v>
      </c>
    </row>
    <row r="99" ht="12.75">
      <c r="A99" s="233" t="str">
        <f>Translations!$B$456</f>
        <v>El Salvador</v>
      </c>
    </row>
    <row r="100" ht="12.75">
      <c r="A100" s="233" t="str">
        <f>Translations!$B$457</f>
        <v>Equatorial Guinea</v>
      </c>
    </row>
    <row r="101" ht="12.75">
      <c r="A101" s="233" t="str">
        <f>Translations!$B$458</f>
        <v>Eritrea</v>
      </c>
    </row>
    <row r="102" ht="12.75">
      <c r="A102" s="233" t="str">
        <f>Translations!$B$376</f>
        <v>Estonia</v>
      </c>
    </row>
    <row r="103" ht="12.75">
      <c r="A103" s="233" t="str">
        <f>Translations!$B$459</f>
        <v>Ethiopia</v>
      </c>
    </row>
    <row r="104" ht="12.75">
      <c r="A104" s="233" t="str">
        <f>Translations!$B$461</f>
        <v>Falkland Islands (Malvinas)</v>
      </c>
    </row>
    <row r="105" ht="12.75">
      <c r="A105" s="233" t="str">
        <f>Translations!$B$460</f>
        <v>Faroe Islands</v>
      </c>
    </row>
    <row r="106" ht="12.75">
      <c r="A106" s="233" t="str">
        <f>Translations!$B$462</f>
        <v>Fiji</v>
      </c>
    </row>
    <row r="107" ht="12.75">
      <c r="A107" s="233" t="str">
        <f>Translations!$B$377</f>
        <v>Finland</v>
      </c>
    </row>
    <row r="108" ht="12.75">
      <c r="A108" s="233" t="str">
        <f>Translations!$B$378</f>
        <v>France</v>
      </c>
    </row>
    <row r="109" ht="12.75">
      <c r="A109" s="233" t="str">
        <f>Translations!$B$464</f>
        <v>French Polynesia</v>
      </c>
    </row>
    <row r="110" ht="12.75">
      <c r="A110" s="233" t="str">
        <f>Translations!$B$465</f>
        <v>Gabon</v>
      </c>
    </row>
    <row r="111" ht="12.75">
      <c r="A111" s="233" t="str">
        <f>Translations!$B$466</f>
        <v>Gambia</v>
      </c>
    </row>
    <row r="112" ht="12.75">
      <c r="A112" s="233" t="str">
        <f>Translations!$B$467</f>
        <v>Georgia</v>
      </c>
    </row>
    <row r="113" ht="12.75">
      <c r="A113" s="233" t="str">
        <f>Translations!$B$379</f>
        <v>Germany</v>
      </c>
    </row>
    <row r="114" ht="12.75">
      <c r="A114" s="233" t="str">
        <f>Translations!$B$468</f>
        <v>Ghana</v>
      </c>
    </row>
    <row r="115" ht="12.75">
      <c r="A115" s="233" t="str">
        <f>Translations!$B$469</f>
        <v>Gibraltar</v>
      </c>
    </row>
    <row r="116" ht="12.75">
      <c r="A116" s="233" t="str">
        <f>Translations!$B$380</f>
        <v>Greece</v>
      </c>
    </row>
    <row r="117" ht="12.75">
      <c r="A117" s="233" t="str">
        <f>Translations!$B$470</f>
        <v>Greenland</v>
      </c>
    </row>
    <row r="118" ht="12.75">
      <c r="A118" s="233" t="str">
        <f>Translations!$B$471</f>
        <v>Grenada</v>
      </c>
    </row>
    <row r="119" ht="12.75">
      <c r="A119" s="233" t="str">
        <f>Translations!$B$473</f>
        <v>Guam</v>
      </c>
    </row>
    <row r="120" ht="12.75">
      <c r="A120" s="233" t="str">
        <f>Translations!$B$474</f>
        <v>Guatemala</v>
      </c>
    </row>
    <row r="121" ht="12.75">
      <c r="A121" s="233" t="str">
        <f>Translations!$B$475</f>
        <v>Guernsey</v>
      </c>
    </row>
    <row r="122" ht="12.75">
      <c r="A122" s="233" t="str">
        <f>Translations!$B$476</f>
        <v>Guinea</v>
      </c>
    </row>
    <row r="123" ht="12.75">
      <c r="A123" s="233" t="str">
        <f>Translations!$B$477</f>
        <v>Guinea-Bissau</v>
      </c>
    </row>
    <row r="124" ht="12.75">
      <c r="A124" s="233" t="str">
        <f>Translations!$B$478</f>
        <v>Guyana</v>
      </c>
    </row>
    <row r="125" ht="12.75">
      <c r="A125" s="233" t="str">
        <f>Translations!$B$479</f>
        <v>Haiti</v>
      </c>
    </row>
    <row r="126" ht="12.75">
      <c r="A126" s="233" t="str">
        <f>Translations!$B$480</f>
        <v>Holy See (Vatican City State)</v>
      </c>
    </row>
    <row r="127" ht="12.75">
      <c r="A127" s="233" t="str">
        <f>Translations!$B$481</f>
        <v>Honduras</v>
      </c>
    </row>
    <row r="128" ht="12.75">
      <c r="A128" s="233" t="str">
        <f>Translations!$B$440</f>
        <v>Hong Kong SAR</v>
      </c>
    </row>
    <row r="129" ht="12.75">
      <c r="A129" s="233" t="str">
        <f>Translations!$B$381</f>
        <v>Hungary</v>
      </c>
    </row>
    <row r="130" ht="12.75">
      <c r="A130" s="233" t="str">
        <f>Translations!$B$382</f>
        <v>Iceland </v>
      </c>
    </row>
    <row r="131" ht="12.75">
      <c r="A131" s="233" t="str">
        <f>Translations!$B$482</f>
        <v>India</v>
      </c>
    </row>
    <row r="132" ht="12.75">
      <c r="A132" s="233" t="str">
        <f>Translations!$B$483</f>
        <v>Indonesia</v>
      </c>
    </row>
    <row r="133" ht="12.75">
      <c r="A133" s="233" t="str">
        <f>Translations!$B$484</f>
        <v>Iran, Islamic Republic of</v>
      </c>
    </row>
    <row r="134" ht="12.75">
      <c r="A134" s="233" t="str">
        <f>Translations!$B$485</f>
        <v>Iraq</v>
      </c>
    </row>
    <row r="135" ht="12.75">
      <c r="A135" s="233" t="str">
        <f>Translations!$B$383</f>
        <v>Ireland</v>
      </c>
    </row>
    <row r="136" ht="12.75">
      <c r="A136" s="233" t="str">
        <f>Translations!$B$486</f>
        <v>Isle of Man</v>
      </c>
    </row>
    <row r="137" ht="12.75">
      <c r="A137" s="233" t="str">
        <f>Translations!$B$487</f>
        <v>Israel</v>
      </c>
    </row>
    <row r="138" ht="12.75">
      <c r="A138" s="233" t="str">
        <f>Translations!$B$384</f>
        <v>Italy</v>
      </c>
    </row>
    <row r="139" ht="12.75">
      <c r="A139" s="233" t="str">
        <f>Translations!$B$488</f>
        <v>Jamaica</v>
      </c>
    </row>
    <row r="140" ht="12.75">
      <c r="A140" s="233" t="str">
        <f>Translations!$B$489</f>
        <v>Japan</v>
      </c>
    </row>
    <row r="141" ht="12.75">
      <c r="A141" s="233" t="str">
        <f>Translations!$B$490</f>
        <v>Jersey</v>
      </c>
    </row>
    <row r="142" ht="12.75">
      <c r="A142" s="233" t="str">
        <f>Translations!$B$491</f>
        <v>Jordan</v>
      </c>
    </row>
    <row r="143" ht="12.75">
      <c r="A143" s="233" t="str">
        <f>Translations!$B$492</f>
        <v>Kazakhstan</v>
      </c>
    </row>
    <row r="144" ht="12.75">
      <c r="A144" s="233" t="str">
        <f>Translations!$B$493</f>
        <v>Kenya</v>
      </c>
    </row>
    <row r="145" ht="12.75">
      <c r="A145" s="233" t="str">
        <f>Translations!$B$494</f>
        <v>Kiribati</v>
      </c>
    </row>
    <row r="146" ht="12.75">
      <c r="A146" s="233" t="str">
        <f>Translations!$B$449</f>
        <v>Korea, Democratic People's Republic of</v>
      </c>
    </row>
    <row r="147" ht="12.75">
      <c r="A147" s="233" t="str">
        <f>Translations!$B$545</f>
        <v>Korea, Republic of</v>
      </c>
    </row>
    <row r="148" ht="15">
      <c r="A148" s="353" t="str">
        <f>Translations!$B$825</f>
        <v>Kosovo, United Nations Interim Administration Mission</v>
      </c>
    </row>
    <row r="149" ht="12.75">
      <c r="A149" s="233" t="str">
        <f>Translations!$B$495</f>
        <v>Kuwait</v>
      </c>
    </row>
    <row r="150" ht="12.75">
      <c r="A150" s="233" t="str">
        <f>Translations!$B$496</f>
        <v>Kyrgyzstan</v>
      </c>
    </row>
    <row r="151" ht="12.75">
      <c r="A151" s="233" t="str">
        <f>Translations!$B$497</f>
        <v>Lao People's Democratic Republic</v>
      </c>
    </row>
    <row r="152" ht="12.75">
      <c r="A152" s="233" t="str">
        <f>Translations!$B$385</f>
        <v>Latvia</v>
      </c>
    </row>
    <row r="153" ht="12.75">
      <c r="A153" s="233" t="str">
        <f>Translations!$B$498</f>
        <v>Lebanon</v>
      </c>
    </row>
    <row r="154" ht="12.75">
      <c r="A154" s="233" t="str">
        <f>Translations!$B$499</f>
        <v>Lesotho</v>
      </c>
    </row>
    <row r="155" ht="12.75">
      <c r="A155" s="233" t="str">
        <f>Translations!$B$500</f>
        <v>Liberia</v>
      </c>
    </row>
    <row r="156" ht="12.75">
      <c r="A156" s="233" t="str">
        <f>Translations!$B$501</f>
        <v>Libya</v>
      </c>
    </row>
    <row r="157" ht="12.75">
      <c r="A157" s="233" t="str">
        <f>Translations!$B$386</f>
        <v>Liechtenstein</v>
      </c>
    </row>
    <row r="158" ht="12.75">
      <c r="A158" s="233" t="str">
        <f>Translations!$B$387</f>
        <v>Lithuania</v>
      </c>
    </row>
    <row r="159" ht="12.75">
      <c r="A159" s="233" t="str">
        <f>Translations!$B$388</f>
        <v>Luxembourg</v>
      </c>
    </row>
    <row r="160" ht="12.75">
      <c r="A160" s="233" t="str">
        <f>Translations!$B$441</f>
        <v>Macao SAR</v>
      </c>
    </row>
    <row r="161" ht="12.75">
      <c r="A161" s="233" t="str">
        <f>Translations!$B$578</f>
        <v>North Macedonia</v>
      </c>
    </row>
    <row r="162" ht="12.75">
      <c r="A162" s="233" t="str">
        <f>Translations!$B$502</f>
        <v>Madagascar</v>
      </c>
    </row>
    <row r="163" ht="12.75">
      <c r="A163" s="233" t="str">
        <f>Translations!$B$503</f>
        <v>Malawi</v>
      </c>
    </row>
    <row r="164" ht="12.75">
      <c r="A164" s="233" t="str">
        <f>Translations!$B$504</f>
        <v>Malaysia</v>
      </c>
    </row>
    <row r="165" ht="12.75">
      <c r="A165" s="233" t="str">
        <f>Translations!$B$505</f>
        <v>Maldives</v>
      </c>
    </row>
    <row r="166" ht="12.75">
      <c r="A166" s="233" t="str">
        <f>Translations!$B$506</f>
        <v>Mali</v>
      </c>
    </row>
    <row r="167" ht="12.75">
      <c r="A167" s="233" t="str">
        <f>Translations!$B$389</f>
        <v>Malta</v>
      </c>
    </row>
    <row r="168" ht="12.75">
      <c r="A168" s="233" t="str">
        <f>Translations!$B$507</f>
        <v>Marshall Islands</v>
      </c>
    </row>
    <row r="169" ht="12.75">
      <c r="A169" s="233" t="str">
        <f>Translations!$B$509</f>
        <v>Mauritania</v>
      </c>
    </row>
    <row r="170" ht="12.75">
      <c r="A170" s="233" t="str">
        <f>Translations!$B$510</f>
        <v>Mauritius</v>
      </c>
    </row>
    <row r="171" ht="12.75">
      <c r="A171" s="233" t="str">
        <f>Translations!$B$511</f>
        <v>Mayotte</v>
      </c>
    </row>
    <row r="172" ht="12.75">
      <c r="A172" s="233" t="str">
        <f>Translations!$B$512</f>
        <v>Mexico</v>
      </c>
    </row>
    <row r="173" ht="12.75">
      <c r="A173" s="233" t="str">
        <f>Translations!$B$513</f>
        <v>Micronesia, Federated States of</v>
      </c>
    </row>
    <row r="174" ht="12.75">
      <c r="A174" s="233" t="str">
        <f>Translations!$B$546</f>
        <v>Moldova, Republic of</v>
      </c>
    </row>
    <row r="175" ht="12.75">
      <c r="A175" s="233" t="str">
        <f>Translations!$B$514</f>
        <v>Monaco</v>
      </c>
    </row>
    <row r="176" ht="12.75">
      <c r="A176" s="233" t="str">
        <f>Translations!$B$515</f>
        <v>Mongolia</v>
      </c>
    </row>
    <row r="177" ht="12.75">
      <c r="A177" s="233" t="str">
        <f>Translations!$B$516</f>
        <v>Montenegro</v>
      </c>
    </row>
    <row r="178" ht="12.75">
      <c r="A178" s="233" t="str">
        <f>Translations!$B$517</f>
        <v>Montserrat</v>
      </c>
    </row>
    <row r="179" ht="12.75">
      <c r="A179" s="233" t="str">
        <f>Translations!$B$518</f>
        <v>Morocco</v>
      </c>
    </row>
    <row r="180" ht="12.75">
      <c r="A180" s="233" t="str">
        <f>Translations!$B$519</f>
        <v>Mozambique</v>
      </c>
    </row>
    <row r="181" ht="12.75">
      <c r="A181" s="233" t="str">
        <f>Translations!$B$520</f>
        <v>Myanmar</v>
      </c>
    </row>
    <row r="182" ht="12.75">
      <c r="A182" s="233" t="str">
        <f>Translations!$B$521</f>
        <v>Namibia</v>
      </c>
    </row>
    <row r="183" ht="12.75">
      <c r="A183" s="233" t="str">
        <f>Translations!$B$522</f>
        <v>Nauru</v>
      </c>
    </row>
    <row r="184" ht="12.75">
      <c r="A184" s="233" t="str">
        <f>Translations!$B$523</f>
        <v>Nepal</v>
      </c>
    </row>
    <row r="185" ht="12.75">
      <c r="A185" s="233" t="str">
        <f>Translations!$B$390</f>
        <v>Netherlands</v>
      </c>
    </row>
    <row r="186" ht="12.75">
      <c r="A186" s="233" t="str">
        <f>Translations!$B$525</f>
        <v>New Caledonia</v>
      </c>
    </row>
    <row r="187" ht="12.75">
      <c r="A187" s="233" t="str">
        <f>Translations!$B$526</f>
        <v>New Zealand</v>
      </c>
    </row>
    <row r="188" ht="12.75">
      <c r="A188" s="233" t="str">
        <f>Translations!$B$527</f>
        <v>Nicaragua</v>
      </c>
    </row>
    <row r="189" ht="12.75">
      <c r="A189" s="233" t="str">
        <f>Translations!$B$528</f>
        <v>Niger</v>
      </c>
    </row>
    <row r="190" ht="12.75">
      <c r="A190" s="233" t="str">
        <f>Translations!$B$529</f>
        <v>Nigeria</v>
      </c>
    </row>
    <row r="191" ht="12.75">
      <c r="A191" s="233" t="str">
        <f>Translations!$B$530</f>
        <v>Niue</v>
      </c>
    </row>
    <row r="192" ht="12.75">
      <c r="A192" s="233" t="str">
        <f>Translations!$B$531</f>
        <v>Norfolk Island</v>
      </c>
    </row>
    <row r="193" ht="12.75">
      <c r="A193" s="233" t="str">
        <f>Translations!$B$532</f>
        <v>Northern Mariana Islands</v>
      </c>
    </row>
    <row r="194" ht="12.75">
      <c r="A194" s="233" t="str">
        <f>Translations!$B$391</f>
        <v>Norway </v>
      </c>
    </row>
    <row r="195" ht="12.75">
      <c r="A195" s="233" t="str">
        <f>Translations!$B$534</f>
        <v>Oman</v>
      </c>
    </row>
    <row r="196" ht="12.75">
      <c r="A196" s="233" t="str">
        <f>Translations!$B$535</f>
        <v>Pakistan</v>
      </c>
    </row>
    <row r="197" ht="12.75">
      <c r="A197" s="233" t="str">
        <f>Translations!$B$536</f>
        <v>Palau</v>
      </c>
    </row>
    <row r="198" ht="12.75">
      <c r="A198" s="233" t="str">
        <f>Translations!$B$533</f>
        <v>Palestinian Territory, Occupied</v>
      </c>
    </row>
    <row r="199" ht="12.75">
      <c r="A199" s="233" t="str">
        <f>Translations!$B$537</f>
        <v>Panama</v>
      </c>
    </row>
    <row r="200" ht="12.75">
      <c r="A200" s="233" t="str">
        <f>Translations!$B$538</f>
        <v>Papua New Guinea</v>
      </c>
    </row>
    <row r="201" ht="12.75">
      <c r="A201" s="233" t="str">
        <f>Translations!$B$539</f>
        <v>Paraguay</v>
      </c>
    </row>
    <row r="202" ht="12.75">
      <c r="A202" s="233" t="str">
        <f>Translations!$B$540</f>
        <v>Peru</v>
      </c>
    </row>
    <row r="203" ht="12.75">
      <c r="A203" s="233" t="str">
        <f>Translations!$B$541</f>
        <v>Philippines</v>
      </c>
    </row>
    <row r="204" ht="12.75">
      <c r="A204" s="233" t="str">
        <f>Translations!$B$542</f>
        <v>Pitcairn</v>
      </c>
    </row>
    <row r="205" ht="12.75">
      <c r="A205" s="233" t="str">
        <f>Translations!$B$392</f>
        <v>Poland</v>
      </c>
    </row>
    <row r="206" ht="12.75">
      <c r="A206" s="233" t="str">
        <f>Translations!$B$393</f>
        <v>Portugal</v>
      </c>
    </row>
    <row r="207" ht="12.75">
      <c r="A207" s="233" t="str">
        <f>Translations!$B$543</f>
        <v>Puerto Rico</v>
      </c>
    </row>
    <row r="208" ht="12.75">
      <c r="A208" s="233" t="str">
        <f>Translations!$B$544</f>
        <v>Qatar</v>
      </c>
    </row>
    <row r="209" ht="12.75">
      <c r="A209" s="233" t="str">
        <f>Translations!$B$394</f>
        <v>Romania</v>
      </c>
    </row>
    <row r="210" ht="12.75">
      <c r="A210" s="233" t="str">
        <f>Translations!$B$548</f>
        <v>Russian Federation</v>
      </c>
    </row>
    <row r="211" ht="12.75">
      <c r="A211" s="233" t="str">
        <f>Translations!$B$549</f>
        <v>Rwanda</v>
      </c>
    </row>
    <row r="212" ht="12.75">
      <c r="A212" s="233" t="str">
        <f>Translations!$B$550</f>
        <v>Saint Barthélemy</v>
      </c>
    </row>
    <row r="213" ht="15">
      <c r="A213" s="353" t="str">
        <f>Translations!$B$826</f>
        <v>Saint Helena, Ascension and Tristan da Cunha</v>
      </c>
    </row>
    <row r="214" ht="12.75">
      <c r="A214" s="233" t="str">
        <f>Translations!$B$552</f>
        <v>Saint Kitts and Nevis</v>
      </c>
    </row>
    <row r="215" ht="12.75">
      <c r="A215" s="233" t="str">
        <f>Translations!$B$553</f>
        <v>Saint Lucia</v>
      </c>
    </row>
    <row r="216" ht="12.75">
      <c r="A216" s="233" t="str">
        <f>Translations!$B$555</f>
        <v>Saint Pierre and Miquelon</v>
      </c>
    </row>
    <row r="217" ht="12.75">
      <c r="A217" s="233" t="str">
        <f>Translations!$B$556</f>
        <v>Saint Vincent and the Grenadines</v>
      </c>
    </row>
    <row r="218" ht="12.75">
      <c r="A218" s="233" t="str">
        <f>Translations!$B$554</f>
        <v>Saint-Martin (French part)</v>
      </c>
    </row>
    <row r="219" ht="12.75">
      <c r="A219" s="233" t="str">
        <f>Translations!$B$557</f>
        <v>Samoa</v>
      </c>
    </row>
    <row r="220" ht="12.75">
      <c r="A220" s="233" t="str">
        <f>Translations!$B$558</f>
        <v>San Marino</v>
      </c>
    </row>
    <row r="221" ht="12.75">
      <c r="A221" s="233" t="str">
        <f>Translations!$B$559</f>
        <v>Sao Tome and Principe</v>
      </c>
    </row>
    <row r="222" ht="12.75">
      <c r="A222" s="233" t="str">
        <f>Translations!$B$560</f>
        <v>Saudi Arabia</v>
      </c>
    </row>
    <row r="223" ht="12.75">
      <c r="A223" s="233" t="str">
        <f>Translations!$B$561</f>
        <v>Senegal</v>
      </c>
    </row>
    <row r="224" ht="12.75">
      <c r="A224" s="233" t="str">
        <f>Translations!$B$562</f>
        <v>Serbia</v>
      </c>
    </row>
    <row r="225" ht="12.75">
      <c r="A225" s="233" t="str">
        <f>Translations!$B$563</f>
        <v>Seychelles</v>
      </c>
    </row>
    <row r="226" ht="12.75">
      <c r="A226" s="233" t="str">
        <f>Translations!$B$564</f>
        <v>Sierra Leone</v>
      </c>
    </row>
    <row r="227" ht="12.75">
      <c r="A227" s="233" t="str">
        <f>Translations!$B$565</f>
        <v>Singapore</v>
      </c>
    </row>
    <row r="228" ht="15">
      <c r="A228" s="353" t="str">
        <f>Translations!$B$827</f>
        <v>Sint Maarten (Dutch Part)</v>
      </c>
    </row>
    <row r="229" ht="12.75">
      <c r="A229" s="233" t="str">
        <f>Translations!$B$395</f>
        <v>Slovakia</v>
      </c>
    </row>
    <row r="230" ht="12.75">
      <c r="A230" s="233" t="str">
        <f>Translations!$B$396</f>
        <v>Slovenia</v>
      </c>
    </row>
    <row r="231" ht="12.75">
      <c r="A231" s="233" t="str">
        <f>Translations!$B$566</f>
        <v>Solomon Islands</v>
      </c>
    </row>
    <row r="232" ht="12.75">
      <c r="A232" s="233" t="str">
        <f>Translations!$B$567</f>
        <v>Somalia</v>
      </c>
    </row>
    <row r="233" ht="12.75">
      <c r="A233" s="233" t="str">
        <f>Translations!$B$568</f>
        <v>South Africa</v>
      </c>
    </row>
    <row r="234" ht="15">
      <c r="A234" s="353" t="str">
        <f>Translations!$B$828</f>
        <v>South Georgia and the South Sandwich Islands</v>
      </c>
    </row>
    <row r="235" ht="15">
      <c r="A235" s="353" t="str">
        <f>Translations!$B$829</f>
        <v>South Sudan</v>
      </c>
    </row>
    <row r="236" ht="12.75">
      <c r="A236" s="233" t="str">
        <f>Translations!$B$397</f>
        <v>Spain</v>
      </c>
    </row>
    <row r="237" ht="12.75">
      <c r="A237" s="233" t="str">
        <f>Translations!$B$569</f>
        <v>Sri Lanka</v>
      </c>
    </row>
    <row r="238" ht="12.75">
      <c r="A238" s="233" t="str">
        <f>Translations!$B$570</f>
        <v>Sudan</v>
      </c>
    </row>
    <row r="239" ht="12.75">
      <c r="A239" s="233" t="str">
        <f>Translations!$B$571</f>
        <v>Suriname</v>
      </c>
    </row>
    <row r="240" ht="12.75">
      <c r="A240" s="233" t="str">
        <f>Translations!$B$572</f>
        <v>Svalbard and Jan Mayen Islands</v>
      </c>
    </row>
    <row r="241" ht="12.75">
      <c r="A241" s="233" t="str">
        <f>Translations!$B$573</f>
        <v>Swaziland</v>
      </c>
    </row>
    <row r="242" ht="12.75">
      <c r="A242" s="233" t="str">
        <f>Translations!$B$398</f>
        <v>Sweden</v>
      </c>
    </row>
    <row r="243" ht="12.75">
      <c r="A243" s="233" t="str">
        <f>Translations!$B$574</f>
        <v>Switzerland</v>
      </c>
    </row>
    <row r="244" ht="12.75">
      <c r="A244" s="233" t="str">
        <f>Translations!$B$575</f>
        <v>Syrian Arab Republic</v>
      </c>
    </row>
    <row r="245" ht="15">
      <c r="A245" s="353" t="str">
        <f>Translations!$B$830</f>
        <v>Taiwan</v>
      </c>
    </row>
    <row r="246" ht="12.75">
      <c r="A246" s="233" t="str">
        <f>Translations!$B$576</f>
        <v>Tajikistan</v>
      </c>
    </row>
    <row r="247" ht="12.75">
      <c r="A247" s="233" t="str">
        <f>Translations!$B$592</f>
        <v>Tanzania, United Republic of</v>
      </c>
    </row>
    <row r="248" ht="12.75">
      <c r="A248" s="233" t="str">
        <f>Translations!$B$577</f>
        <v>Thailand</v>
      </c>
    </row>
    <row r="249" ht="12.75">
      <c r="A249" s="233" t="str">
        <f>Translations!$B$579</f>
        <v>Timor-Leste</v>
      </c>
    </row>
    <row r="250" ht="12.75">
      <c r="A250" s="233" t="str">
        <f>Translations!$B$580</f>
        <v>Togo</v>
      </c>
    </row>
    <row r="251" ht="12.75">
      <c r="A251" s="233" t="str">
        <f>Translations!$B$581</f>
        <v>Tokelau</v>
      </c>
    </row>
    <row r="252" ht="12.75">
      <c r="A252" s="233" t="str">
        <f>Translations!$B$582</f>
        <v>Tonga</v>
      </c>
    </row>
    <row r="253" ht="12.75">
      <c r="A253" s="233" t="str">
        <f>Translations!$B$583</f>
        <v>Trinidad and Tobago</v>
      </c>
    </row>
    <row r="254" ht="12.75">
      <c r="A254" s="233" t="str">
        <f>Translations!$B$584</f>
        <v>Tunisia</v>
      </c>
    </row>
    <row r="255" ht="12.75">
      <c r="A255" s="233" t="str">
        <f>Translations!$B$585</f>
        <v>Turkey</v>
      </c>
    </row>
    <row r="256" ht="12.75">
      <c r="A256" s="233" t="str">
        <f>Translations!$B$586</f>
        <v>Turkmenistan</v>
      </c>
    </row>
    <row r="257" ht="12.75">
      <c r="A257" s="233" t="str">
        <f>Translations!$B$587</f>
        <v>Turks and Caicos Islands</v>
      </c>
    </row>
    <row r="258" ht="12.75">
      <c r="A258" s="233" t="str">
        <f>Translations!$B$588</f>
        <v>Tuvalu</v>
      </c>
    </row>
    <row r="259" ht="12.75">
      <c r="A259" s="233" t="str">
        <f>Translations!$B$589</f>
        <v>Uganda</v>
      </c>
    </row>
    <row r="260" ht="12.75">
      <c r="A260" s="233" t="str">
        <f>Translations!$B$590</f>
        <v>Ukraine</v>
      </c>
    </row>
    <row r="261" ht="12.75">
      <c r="A261" s="233" t="str">
        <f>Translations!$B$591</f>
        <v>United Arab Emirates</v>
      </c>
    </row>
    <row r="262" ht="12.75">
      <c r="A262" s="233" t="str">
        <f>Translations!$B$399</f>
        <v>United Kingdom</v>
      </c>
    </row>
    <row r="263" ht="12.75">
      <c r="A263" s="233" t="str">
        <f>Translations!$B$593</f>
        <v>United States</v>
      </c>
    </row>
    <row r="264" ht="12.75">
      <c r="A264" s="233" t="str">
        <f>Translations!$B$595</f>
        <v>Uruguay</v>
      </c>
    </row>
    <row r="265" ht="12.75">
      <c r="A265" s="233" t="str">
        <f>Translations!$B$596</f>
        <v>Uzbekistan</v>
      </c>
    </row>
    <row r="266" ht="12.75">
      <c r="A266" s="233" t="str">
        <f>Translations!$B$597</f>
        <v>Vanuatu</v>
      </c>
    </row>
    <row r="267" ht="12.75">
      <c r="A267" s="233" t="str">
        <f>Translations!$B$598</f>
        <v>Venezuela, Bolivarian Republic of</v>
      </c>
    </row>
    <row r="268" ht="12.75">
      <c r="A268" s="233" t="str">
        <f>Translations!$B$599</f>
        <v>Viet Nam</v>
      </c>
    </row>
    <row r="269" ht="12.75">
      <c r="A269" s="233" t="str">
        <f>Translations!$B$426</f>
        <v>Virgin Islands, British</v>
      </c>
    </row>
    <row r="270" ht="12.75">
      <c r="A270" s="233" t="str">
        <f>Translations!$B$594</f>
        <v>Virgin Islands, U.S.</v>
      </c>
    </row>
    <row r="271" ht="12.75">
      <c r="A271" s="233" t="str">
        <f>Translations!$B$600</f>
        <v>Wallis and Futuna Islands</v>
      </c>
    </row>
    <row r="272" ht="12.75">
      <c r="A272" s="233" t="str">
        <f>Translations!$B$601</f>
        <v>Western Sahara</v>
      </c>
    </row>
    <row r="273" ht="12.75">
      <c r="A273" s="233" t="str">
        <f>Translations!$B$602</f>
        <v>Yemen</v>
      </c>
    </row>
    <row r="274" ht="12.75">
      <c r="A274" s="233" t="str">
        <f>Translations!$B$603</f>
        <v>Zambia</v>
      </c>
    </row>
    <row r="275" ht="12.75">
      <c r="A275" s="233" t="str">
        <f>Translations!$B$604</f>
        <v>Zimbabwe</v>
      </c>
    </row>
    <row r="276" ht="12.75"/>
    <row r="277" ht="12.75"/>
    <row r="278" ht="12.75"/>
    <row r="279" ht="12.75">
      <c r="A279" s="54" t="s">
        <v>866</v>
      </c>
    </row>
    <row r="280" ht="12.75">
      <c r="A280" s="53" t="str">
        <f>Translations!$B$605</f>
        <v>submitted to competent authority</v>
      </c>
    </row>
    <row r="281" ht="12.75">
      <c r="A281" s="53" t="str">
        <f>Translations!$B$606</f>
        <v>approved by competent authority</v>
      </c>
    </row>
    <row r="282" ht="12.75">
      <c r="A282" s="53" t="str">
        <f>Translations!$B$607</f>
        <v>rejected by competent authority</v>
      </c>
    </row>
    <row r="283" ht="12.75">
      <c r="A283" s="53" t="str">
        <f>Translations!$B$608</f>
        <v>returned with remarks</v>
      </c>
    </row>
    <row r="284" ht="12.75">
      <c r="A284" s="53" t="str">
        <f>Translations!$B$609</f>
        <v>working draft</v>
      </c>
    </row>
    <row r="285" ht="12.75">
      <c r="A285" s="53"/>
    </row>
    <row r="286" ht="12.75"/>
    <row r="287" ht="12.75">
      <c r="A287" s="130" t="s">
        <v>1205</v>
      </c>
    </row>
    <row r="288" spans="1:2" ht="12.75">
      <c r="A288" s="130" t="s">
        <v>1040</v>
      </c>
      <c r="B288" s="397" t="str">
        <f>Translations!$B$1009</f>
        <v>Contradiction with 2.c!</v>
      </c>
    </row>
    <row r="289" ht="12.75"/>
    <row r="290" ht="12.75"/>
    <row r="291" ht="12.75"/>
    <row r="292" ht="12.75">
      <c r="A292" s="232" t="s">
        <v>302</v>
      </c>
    </row>
    <row r="293" ht="12.75">
      <c r="A293" s="233" t="str">
        <f>Translations!$B$368</f>
        <v>Please select</v>
      </c>
    </row>
    <row r="294" ht="12.75">
      <c r="A294" s="233" t="str">
        <f>Translations!$B$610</f>
        <v>Commercial</v>
      </c>
    </row>
    <row r="295" ht="12.75">
      <c r="A295" s="233" t="str">
        <f>Translations!$B$611</f>
        <v>Non-commercial</v>
      </c>
    </row>
    <row r="296" ht="12.75"/>
    <row r="297" ht="12.75"/>
    <row r="298" ht="12.75">
      <c r="A298" s="235" t="s">
        <v>312</v>
      </c>
    </row>
    <row r="299" ht="12.75">
      <c r="A299" s="233" t="str">
        <f>Translations!$B$368</f>
        <v>Please select</v>
      </c>
    </row>
    <row r="300" ht="12.75">
      <c r="A300" s="233" t="str">
        <f>Translations!$B$612</f>
        <v>Scheduled flights</v>
      </c>
    </row>
    <row r="301" ht="12.75">
      <c r="A301" s="233" t="str">
        <f>Translations!$B$613</f>
        <v>Non-scheduled flights</v>
      </c>
    </row>
    <row r="302" ht="12.75">
      <c r="A302" s="233" t="str">
        <f>Translations!$B$614</f>
        <v>Scheduled and non-scheduled flights</v>
      </c>
    </row>
    <row r="303" ht="12.75"/>
    <row r="304" ht="12.75"/>
    <row r="305" ht="12.75">
      <c r="A305" s="235" t="s">
        <v>329</v>
      </c>
    </row>
    <row r="306" ht="12.75">
      <c r="A306" s="233" t="str">
        <f>Translations!$B$368</f>
        <v>Please select</v>
      </c>
    </row>
    <row r="307" ht="12.75">
      <c r="A307" s="234" t="str">
        <f>Translations!$B$615</f>
        <v>Only intra-EEA flights</v>
      </c>
    </row>
    <row r="308" ht="12.75">
      <c r="A308" s="234" t="str">
        <f>Translations!$B$616</f>
        <v>Flights inside and outside the EEA</v>
      </c>
    </row>
    <row r="309" ht="12.75"/>
    <row r="310" ht="12.75"/>
    <row r="311" ht="12.75">
      <c r="A311" s="235" t="s">
        <v>260</v>
      </c>
    </row>
    <row r="312" ht="12.75">
      <c r="A312" s="233" t="str">
        <f>Translations!$B$368</f>
        <v>Please select</v>
      </c>
    </row>
    <row r="313" ht="12.75">
      <c r="A313" s="233"/>
    </row>
    <row r="314" ht="12.75">
      <c r="A314" s="233" t="str">
        <f>Translations!$B$617</f>
        <v>Captain</v>
      </c>
    </row>
    <row r="315" ht="12.75">
      <c r="A315" s="233" t="str">
        <f>Translations!$B$618</f>
        <v>Mr</v>
      </c>
    </row>
    <row r="316" ht="12.75">
      <c r="A316" s="233" t="str">
        <f>Translations!$B$619</f>
        <v>Mrs</v>
      </c>
    </row>
    <row r="317" ht="12.75">
      <c r="A317" s="233" t="str">
        <f>Translations!$B$620</f>
        <v>Ms</v>
      </c>
    </row>
    <row r="318" ht="12.75">
      <c r="A318" s="233" t="str">
        <f>Translations!$B$621</f>
        <v>Miss</v>
      </c>
    </row>
    <row r="319" ht="12.75">
      <c r="A319" s="233" t="str">
        <f>Translations!$B$622</f>
        <v>Dr</v>
      </c>
    </row>
    <row r="320" ht="12.75"/>
    <row r="321" ht="12.75">
      <c r="A321" s="235" t="s">
        <v>366</v>
      </c>
    </row>
    <row r="322" ht="12.75">
      <c r="A322" s="236" t="str">
        <f>Translations!$B$368</f>
        <v>Please select</v>
      </c>
    </row>
    <row r="323" ht="12.75">
      <c r="A323" s="236"/>
    </row>
    <row r="324" ht="12.75">
      <c r="A324" s="233" t="str">
        <f>Translations!$B$623</f>
        <v>Company / Limited Liability Partnership</v>
      </c>
    </row>
    <row r="325" ht="12.75">
      <c r="A325" s="233" t="str">
        <f>Translations!$B$624</f>
        <v>Partnership</v>
      </c>
    </row>
    <row r="326" ht="12.75">
      <c r="A326" s="233" t="str">
        <f>Translations!$B$625</f>
        <v>Individual / Sole Trader</v>
      </c>
    </row>
    <row r="327" ht="12.75"/>
    <row r="328" ht="12.75">
      <c r="A328" s="235" t="s">
        <v>235</v>
      </c>
    </row>
    <row r="329" ht="12.75">
      <c r="A329" s="233" t="str">
        <f>Translations!$B$368</f>
        <v>Please select</v>
      </c>
    </row>
    <row r="330" ht="12.75">
      <c r="A330" s="233" t="str">
        <f>Translations!$B$626</f>
        <v>Actual/standard mass from Mass &amp; Balance documentation</v>
      </c>
    </row>
    <row r="331" ht="12.75">
      <c r="A331" s="233" t="str">
        <f>Translations!$B$627</f>
        <v>Alternative methodology</v>
      </c>
    </row>
    <row r="332" ht="12.75"/>
    <row r="333" ht="12.75">
      <c r="A333" s="235" t="s">
        <v>237</v>
      </c>
    </row>
    <row r="334" ht="12.75">
      <c r="A334" s="233" t="str">
        <f>Translations!$B$368</f>
        <v>Please select</v>
      </c>
    </row>
    <row r="335" ht="12.75">
      <c r="A335" s="233" t="str">
        <f>Translations!$B$628</f>
        <v>100 kg default</v>
      </c>
    </row>
    <row r="336" ht="12.75">
      <c r="A336" s="233" t="str">
        <f>Translations!$B$629</f>
        <v>Mass contained in Mass &amp; Balance documentation</v>
      </c>
    </row>
    <row r="337" ht="12.75">
      <c r="A337" s="74"/>
    </row>
    <row r="338" ht="12.75">
      <c r="A338" s="232" t="s">
        <v>393</v>
      </c>
    </row>
    <row r="339" ht="12.75">
      <c r="A339" s="233"/>
    </row>
    <row r="340" ht="12.75">
      <c r="A340" s="237" t="s">
        <v>221</v>
      </c>
    </row>
    <row r="341" ht="12.75">
      <c r="A341" s="237" t="s">
        <v>222</v>
      </c>
    </row>
    <row r="342" ht="12.75">
      <c r="A342" s="237" t="s">
        <v>223</v>
      </c>
    </row>
    <row r="343" ht="12.75">
      <c r="A343" s="237" t="s">
        <v>224</v>
      </c>
    </row>
    <row r="344" ht="12.75">
      <c r="A344" s="237" t="s">
        <v>225</v>
      </c>
    </row>
    <row r="345" ht="12.75">
      <c r="A345" s="237" t="s">
        <v>404</v>
      </c>
    </row>
    <row r="346" ht="12.75">
      <c r="A346" s="237" t="s">
        <v>406</v>
      </c>
    </row>
    <row r="347" ht="12.75">
      <c r="A347" s="237" t="s">
        <v>409</v>
      </c>
    </row>
    <row r="348" ht="12.75"/>
    <row r="349" ht="12.75">
      <c r="A349" s="235" t="s">
        <v>690</v>
      </c>
    </row>
    <row r="350" ht="12.75">
      <c r="A350" s="233" t="str">
        <f>Translations!$B$368</f>
        <v>Please select</v>
      </c>
    </row>
    <row r="351" ht="12.75">
      <c r="A351" s="233" t="str">
        <f>Translations!$B$630</f>
        <v>No documented environmental management system in place</v>
      </c>
    </row>
    <row r="352" ht="12.75">
      <c r="A352" s="233" t="str">
        <f>Translations!$B$631</f>
        <v>Documented environmental management system in place</v>
      </c>
    </row>
    <row r="353" ht="12.75">
      <c r="A353" s="233" t="str">
        <f>Translations!$B$632</f>
        <v>Certified environmental management system in place</v>
      </c>
    </row>
    <row r="354" ht="12.75"/>
    <row r="355" ht="12.75"/>
    <row r="356" ht="12.75">
      <c r="A356" s="235" t="s">
        <v>465</v>
      </c>
    </row>
    <row r="357" ht="12.75">
      <c r="A357" s="233" t="str">
        <f>Translations!$B$368</f>
        <v>Please select</v>
      </c>
    </row>
    <row r="358" ht="12.75">
      <c r="A358" s="233" t="b">
        <v>1</v>
      </c>
    </row>
    <row r="359" ht="12.75">
      <c r="A359" s="233" t="b">
        <v>0</v>
      </c>
    </row>
    <row r="360" ht="12.75"/>
    <row r="361" ht="12.75"/>
    <row r="362" ht="12.75">
      <c r="A362" s="235" t="s">
        <v>229</v>
      </c>
    </row>
    <row r="363" ht="12.75">
      <c r="A363" s="233" t="str">
        <f>Translations!$B$633</f>
        <v>Use by Competent Authority only</v>
      </c>
    </row>
    <row r="364" ht="12.75">
      <c r="A364" s="233" t="str">
        <f>Translations!$B$634</f>
        <v>To be filled in by aircraft operator</v>
      </c>
    </row>
    <row r="365" ht="12.75"/>
    <row r="366" ht="12.75"/>
    <row r="367" ht="12.75">
      <c r="A367" s="232" t="s">
        <v>132</v>
      </c>
    </row>
    <row r="368" ht="12.75">
      <c r="A368" s="233" t="str">
        <f>Translations!$B$635</f>
        <v>Monitoring Plan for Annual Emissions</v>
      </c>
    </row>
    <row r="369" ht="12.75">
      <c r="A369" s="233" t="str">
        <f>Translations!$B$636</f>
        <v>Monitoring Plan for  Tonne-Kilometre Data</v>
      </c>
    </row>
    <row r="370" ht="12.75"/>
    <row r="371" ht="12.75"/>
    <row r="372" ht="12.75">
      <c r="A372" s="232" t="s">
        <v>185</v>
      </c>
    </row>
    <row r="373" ht="12.75">
      <c r="A373" s="233"/>
    </row>
    <row r="374" ht="12.75">
      <c r="A374" s="233" t="str">
        <f>Translations!$B$637</f>
        <v>n/a</v>
      </c>
    </row>
    <row r="375" ht="12.75"/>
    <row r="376" ht="12.75">
      <c r="A376" s="232" t="s">
        <v>137</v>
      </c>
    </row>
    <row r="377" ht="12.75">
      <c r="A377" s="233" t="str">
        <f>Translations!$B$638</f>
        <v>New monitoring plan</v>
      </c>
    </row>
    <row r="378" ht="12.75">
      <c r="A378" s="233" t="str">
        <f>Translations!$B$639</f>
        <v>Updated monitoring plan</v>
      </c>
    </row>
    <row r="379" ht="12.75"/>
    <row r="380" ht="12.75"/>
    <row r="381" spans="1:2" ht="12.75">
      <c r="A381" s="232" t="s">
        <v>726</v>
      </c>
      <c r="B381" s="130" t="s">
        <v>1024</v>
      </c>
    </row>
    <row r="382" spans="1:2" ht="12.75">
      <c r="A382" s="238" t="b">
        <v>1</v>
      </c>
      <c r="B382" s="238" t="b">
        <v>1</v>
      </c>
    </row>
    <row r="383" spans="1:2" ht="12.75">
      <c r="A383" s="238" t="b">
        <v>0</v>
      </c>
      <c r="B383" s="238" t="b">
        <v>0</v>
      </c>
    </row>
    <row r="384" ht="12.75">
      <c r="A384" s="238">
        <v>1</v>
      </c>
    </row>
    <row r="385" ht="12.75">
      <c r="A385" s="238">
        <v>0</v>
      </c>
    </row>
    <row r="386" ht="12.75"/>
    <row r="387" ht="12.75"/>
    <row r="388" ht="12.75">
      <c r="A388" s="235" t="s">
        <v>812</v>
      </c>
    </row>
    <row r="389" ht="12.75">
      <c r="A389" s="236" t="str">
        <f>Translations!$B$368</f>
        <v>Please select</v>
      </c>
    </row>
    <row r="390" ht="12.75">
      <c r="A390" s="236" t="str">
        <f>Translations!$B$640</f>
        <v>As measured by fuel supplier</v>
      </c>
    </row>
    <row r="391" ht="12.75">
      <c r="A391" s="236" t="str">
        <f>Translations!$B$641</f>
        <v>On-board measuring equipment</v>
      </c>
    </row>
    <row r="392" ht="12.75"/>
    <row r="393" ht="12.75">
      <c r="A393" s="235" t="s">
        <v>815</v>
      </c>
    </row>
    <row r="394" ht="12.75">
      <c r="A394" s="236" t="str">
        <f>Translations!$B$368</f>
        <v>Please select</v>
      </c>
    </row>
    <row r="395" ht="12.75">
      <c r="A395" s="236"/>
    </row>
    <row r="396" ht="12.75">
      <c r="A396" s="236" t="str">
        <f>Translations!$B$642</f>
        <v>Taken from fuel supplier (delivery notes or invoices)</v>
      </c>
    </row>
    <row r="397" ht="12.75">
      <c r="A397" s="236" t="str">
        <f>Translations!$B$643</f>
        <v>Recorded in Mass &amp; Balance documentation</v>
      </c>
    </row>
    <row r="398" ht="12.75">
      <c r="A398" s="236" t="str">
        <f>Translations!$B$644</f>
        <v>Recorded in aircraft technical log</v>
      </c>
    </row>
    <row r="399" ht="12.75">
      <c r="A399" s="236" t="str">
        <f>Translations!$B$645</f>
        <v>Transmitted electronically from aircraft to operator</v>
      </c>
    </row>
    <row r="400" ht="12.75"/>
    <row r="401" ht="12.75">
      <c r="A401" s="235" t="s">
        <v>787</v>
      </c>
    </row>
    <row r="402" ht="12.75">
      <c r="A402" s="233" t="str">
        <f>Translations!$B$368</f>
        <v>Please select</v>
      </c>
    </row>
    <row r="403" ht="12.75">
      <c r="A403" s="233"/>
    </row>
    <row r="404" ht="12.75">
      <c r="A404" s="233" t="str">
        <f>Translations!$B$646</f>
        <v>Daily</v>
      </c>
    </row>
    <row r="405" ht="12.75">
      <c r="A405" s="233" t="str">
        <f>Translations!$B$647</f>
        <v>Weekly</v>
      </c>
    </row>
    <row r="406" ht="12.75">
      <c r="A406" s="233" t="str">
        <f>Translations!$B$648</f>
        <v>Monthly</v>
      </c>
    </row>
    <row r="407" ht="12.75">
      <c r="A407" s="233" t="str">
        <f>Translations!$B$649</f>
        <v>Annual</v>
      </c>
    </row>
    <row r="408" ht="12.75"/>
    <row r="409" ht="12.75">
      <c r="A409" s="235" t="s">
        <v>823</v>
      </c>
    </row>
    <row r="410" ht="12.75">
      <c r="A410" s="233" t="str">
        <f>Translations!$B$368</f>
        <v>Please select</v>
      </c>
    </row>
    <row r="411" ht="12.75">
      <c r="A411" s="233" t="str">
        <f>Translations!$B$650</f>
        <v>EF</v>
      </c>
    </row>
    <row r="412" ht="12.75">
      <c r="A412" s="233" t="str">
        <f>Translations!$B$651</f>
        <v>NCV</v>
      </c>
    </row>
    <row r="413" ht="12.75">
      <c r="A413" s="233" t="str">
        <f>Translations!$B$652</f>
        <v>NCV &amp; EF</v>
      </c>
    </row>
    <row r="414" ht="12.75">
      <c r="A414" s="233" t="str">
        <f>Translations!$B$653</f>
        <v>Biogenic content</v>
      </c>
    </row>
    <row r="415" ht="12.75">
      <c r="A415" s="233" t="str">
        <f>Translations!$B$654</f>
        <v>NCV, EF &amp; bio</v>
      </c>
    </row>
    <row r="416" ht="12.75"/>
    <row r="417" ht="12.75">
      <c r="A417" s="235" t="s">
        <v>828</v>
      </c>
    </row>
    <row r="418" ht="12.75">
      <c r="A418" s="233" t="str">
        <f>Translations!$B$368</f>
        <v>Please select</v>
      </c>
    </row>
    <row r="419" ht="12.75">
      <c r="A419" s="233" t="s">
        <v>829</v>
      </c>
    </row>
    <row r="420" ht="12.75">
      <c r="A420" s="233" t="s">
        <v>830</v>
      </c>
    </row>
    <row r="421" ht="12.75">
      <c r="A421" s="233" t="str">
        <f>Translations!$B$637</f>
        <v>n/a</v>
      </c>
    </row>
    <row r="422" ht="12.75"/>
    <row r="423" ht="12.75">
      <c r="A423" s="235" t="s">
        <v>679</v>
      </c>
    </row>
    <row r="424" ht="12.75">
      <c r="A424" s="239">
        <f>""</f>
      </c>
    </row>
    <row r="425" ht="12.75">
      <c r="A425" s="239">
        <v>2</v>
      </c>
    </row>
    <row r="426" ht="12.75">
      <c r="A426" s="239">
        <v>1</v>
      </c>
    </row>
    <row r="427" ht="12.75">
      <c r="A427" s="239" t="str">
        <f>Translations!$B$637</f>
        <v>n/a</v>
      </c>
    </row>
    <row r="428" ht="12.75"/>
    <row r="429" ht="12.75"/>
    <row r="430" ht="12.75"/>
    <row r="431" ht="12.75"/>
    <row r="432" ht="12.75">
      <c r="A432" s="235" t="s">
        <v>12</v>
      </c>
    </row>
    <row r="433" ht="12.75">
      <c r="A433" s="233" t="str">
        <f>Translations!$B$368</f>
        <v>Please select</v>
      </c>
    </row>
    <row r="434" ht="12.75">
      <c r="A434" s="233" t="str">
        <f>Translations!$B$655</f>
        <v>Major</v>
      </c>
    </row>
    <row r="435" ht="12.75">
      <c r="A435" s="233" t="str">
        <f>Translations!$B$656</f>
        <v>Minor</v>
      </c>
    </row>
    <row r="436" ht="12.75">
      <c r="A436" s="233" t="str">
        <f>Translations!$B$657</f>
        <v>De minimis</v>
      </c>
    </row>
    <row r="437" ht="12.75"/>
    <row r="438" ht="12.75">
      <c r="A438" s="235" t="s">
        <v>16</v>
      </c>
    </row>
    <row r="439" ht="12.75">
      <c r="A439" s="240" t="str">
        <f>Translations!$B$368</f>
        <v>Please select</v>
      </c>
    </row>
    <row r="440" ht="12.75">
      <c r="A440" s="240" t="str">
        <f>Translations!$B$220</f>
        <v>Method A</v>
      </c>
    </row>
    <row r="441" ht="12.75">
      <c r="A441" s="240" t="str">
        <f>Translations!$B$222</f>
        <v>Method B</v>
      </c>
    </row>
    <row r="442" ht="12.75"/>
    <row r="443" ht="12.75"/>
    <row r="444" ht="12.75">
      <c r="A444" s="235" t="s">
        <v>17</v>
      </c>
    </row>
    <row r="445" ht="12.75">
      <c r="A445" s="240" t="str">
        <f>Translations!$B$368</f>
        <v>Please select</v>
      </c>
    </row>
    <row r="446" ht="12.75">
      <c r="A446" s="233" t="str">
        <f>Translations!$B$658</f>
        <v>Actual density in aircraft tanks</v>
      </c>
    </row>
    <row r="447" ht="12.75">
      <c r="A447" s="233" t="str">
        <f>Translations!$B$659</f>
        <v>Actual density of uplift</v>
      </c>
    </row>
    <row r="448" ht="12.75">
      <c r="A448" s="233" t="str">
        <f>Translations!$B$660</f>
        <v>Standard value (0.8kg/litre)</v>
      </c>
    </row>
    <row r="449" ht="12.75"/>
    <row r="450" ht="12.75"/>
    <row r="451" ht="12.75">
      <c r="A451" s="235" t="s">
        <v>21</v>
      </c>
    </row>
    <row r="452" ht="12.75">
      <c r="A452" s="233" t="str">
        <f>Translations!$B$661</f>
        <v>Jet kerosene</v>
      </c>
    </row>
    <row r="453" ht="12.75">
      <c r="A453" s="233" t="str">
        <f>Translations!$B$662</f>
        <v>Jet gasoline</v>
      </c>
    </row>
    <row r="454" ht="12.75">
      <c r="A454" s="233" t="str">
        <f>Translations!$B$663</f>
        <v>Aviation gasoline</v>
      </c>
    </row>
    <row r="455" ht="12.75">
      <c r="A455" s="233" t="str">
        <f>Translations!$B$664</f>
        <v>Alternative</v>
      </c>
    </row>
    <row r="456" ht="12.75">
      <c r="A456" s="233" t="str">
        <f>Translations!$B$184</f>
        <v>Biofuel</v>
      </c>
    </row>
    <row r="457" ht="12.75"/>
    <row r="458" ht="12.75">
      <c r="A458" s="235" t="s">
        <v>29</v>
      </c>
    </row>
    <row r="459" ht="12.75">
      <c r="A459" s="233"/>
    </row>
    <row r="460" ht="12.75">
      <c r="A460" s="233" t="s">
        <v>829</v>
      </c>
    </row>
    <row r="461" ht="12.75">
      <c r="A461" s="233" t="s">
        <v>830</v>
      </c>
    </row>
    <row r="462" ht="12.75">
      <c r="A462" s="233" t="str">
        <f>Translations!$B$665</f>
        <v>unknown</v>
      </c>
    </row>
    <row r="463" ht="12.75"/>
    <row r="464" ht="12.75"/>
    <row r="465" ht="12.75">
      <c r="A465" s="232" t="str">
        <f>Translations!$B$666</f>
        <v>Commission approved tools</v>
      </c>
    </row>
    <row r="466" ht="12.75">
      <c r="A466" s="240" t="str">
        <f>Translations!$B$368</f>
        <v>Please select</v>
      </c>
    </row>
    <row r="467" ht="12.75">
      <c r="A467" s="240"/>
    </row>
    <row r="468" ht="12.75">
      <c r="A468" s="233" t="str">
        <f>Translations!$B$667</f>
        <v>Small Emitters Tool - Eurocontrol's fuel consumption estimation tool</v>
      </c>
    </row>
    <row r="469" ht="12.75">
      <c r="A469" s="234" t="str">
        <f>Translations!$B$1010</f>
        <v>Small Emitters Tool populated by Eurocontrol's ETS Support Facility</v>
      </c>
    </row>
    <row r="470" ht="12.75"/>
    <row r="471" ht="12.75"/>
    <row r="472" ht="12.75"/>
    <row r="473" ht="12.75"/>
    <row r="474" ht="12.75"/>
    <row r="475" ht="12.75">
      <c r="A475" s="232" t="s">
        <v>192</v>
      </c>
    </row>
    <row r="476" ht="12.75">
      <c r="A476" s="233" t="str">
        <f>Translations!$B$368</f>
        <v>Please select</v>
      </c>
    </row>
    <row r="477" ht="12.75">
      <c r="A477" s="233"/>
    </row>
    <row r="478" ht="12.75">
      <c r="A478" s="233" t="str">
        <f>Translations!$B$637</f>
        <v>n/a</v>
      </c>
    </row>
    <row r="479" ht="12.75">
      <c r="A479" s="233" t="str">
        <f>Translations!$B$668</f>
        <v>Environment Agency</v>
      </c>
    </row>
    <row r="480" ht="12.75">
      <c r="A480" s="233" t="str">
        <f>Translations!$B$669</f>
        <v>Ministry of Environment</v>
      </c>
    </row>
    <row r="481" ht="12.75">
      <c r="A481" s="233" t="str">
        <f>Translations!$B$670</f>
        <v>Civil Aviation Authority</v>
      </c>
    </row>
    <row r="482" ht="12.75">
      <c r="A482" s="233" t="str">
        <f>Translations!$B$671</f>
        <v>Ministry of Transport</v>
      </c>
    </row>
    <row r="483" ht="12.75">
      <c r="A483" s="233"/>
    </row>
    <row r="484" ht="12.75">
      <c r="A484" s="233"/>
    </row>
    <row r="485" ht="12.75">
      <c r="A485" s="233"/>
    </row>
    <row r="486" ht="12.75">
      <c r="A486" s="233"/>
    </row>
    <row r="487" ht="12.75">
      <c r="A487" s="233"/>
    </row>
    <row r="488" ht="12.75">
      <c r="A488" s="233"/>
    </row>
    <row r="489" ht="12.75">
      <c r="A489" s="233"/>
    </row>
    <row r="490" ht="12.75">
      <c r="A490" s="233"/>
    </row>
    <row r="491" ht="12.75">
      <c r="A491" s="233"/>
    </row>
    <row r="492" ht="12.75">
      <c r="A492" s="233"/>
    </row>
    <row r="493" ht="12.75">
      <c r="A493" s="233"/>
    </row>
    <row r="494" ht="12.75"/>
    <row r="495" ht="12.75"/>
    <row r="496" ht="12.75">
      <c r="A496" s="232" t="s">
        <v>301</v>
      </c>
    </row>
    <row r="497" ht="12.75">
      <c r="A497" s="233" t="str">
        <f>Translations!$B$368</f>
        <v>Please select</v>
      </c>
    </row>
    <row r="498" ht="12.75">
      <c r="A498" s="233"/>
    </row>
    <row r="499" ht="12.75">
      <c r="A499" s="233" t="str">
        <f>Translations!$B$672</f>
        <v>Afghanistan - Ministry of Transport and Civil Aviation</v>
      </c>
    </row>
    <row r="500" ht="12.75">
      <c r="A500" s="233" t="str">
        <f>Translations!$B$673</f>
        <v>Algeria - Établissement Nationale de la Navigation Aérienne (ENNA)</v>
      </c>
    </row>
    <row r="501" ht="12.75">
      <c r="A501" s="233" t="str">
        <f>Translations!$B$674</f>
        <v>Angola - Instituto Nacional da Aviação Civil</v>
      </c>
    </row>
    <row r="502" ht="12.75">
      <c r="A502" s="233" t="str">
        <f>Translations!$B$675</f>
        <v>Argentina - Comando de Regiones Aéreas</v>
      </c>
    </row>
    <row r="503" ht="12.75">
      <c r="A503" s="233" t="str">
        <f>Translations!$B$676</f>
        <v>Armenia - General Department of Civil Aviation</v>
      </c>
    </row>
    <row r="504" ht="12.75">
      <c r="A504" s="233" t="str">
        <f>Translations!$B$677</f>
        <v>Australia - Civil Aviation Safety Authority</v>
      </c>
    </row>
    <row r="505" ht="12.75">
      <c r="A505" s="233" t="str">
        <f>Translations!$B$678</f>
        <v>Austria - Ministry of Transport, Innovation and Technology</v>
      </c>
    </row>
    <row r="506" ht="12.75">
      <c r="A506" s="233" t="str">
        <f>Translations!$B$679</f>
        <v>Bahrain - Civil Aviation Affairs</v>
      </c>
    </row>
    <row r="507" ht="12.75">
      <c r="A507" s="233" t="str">
        <f>Translations!$B$680</f>
        <v>Belgium - Service public fédéral Mobilité et Transports</v>
      </c>
    </row>
    <row r="508" ht="12.75">
      <c r="A508" s="233" t="str">
        <f>Translations!$B$681</f>
        <v>Bermuda - Bermuda Department of Civil Aviation (DCA)</v>
      </c>
    </row>
    <row r="509" ht="12.75">
      <c r="A509" s="233" t="str">
        <f>Translations!$B$682</f>
        <v>Bolivia - Dirección General de Aeronáutica Civil</v>
      </c>
    </row>
    <row r="510" ht="12.75">
      <c r="A510" s="233" t="str">
        <f>Translations!$B$683</f>
        <v>Bosnia and Herzegovina - Department of Civil Aviation</v>
      </c>
    </row>
    <row r="511" ht="12.75">
      <c r="A511" s="233" t="str">
        <f>Translations!$B$684</f>
        <v>Botswana - Ministry of Works &amp; Transport — Department of Civil Aviation</v>
      </c>
    </row>
    <row r="512" ht="12.75">
      <c r="A512" s="233" t="str">
        <f>Translations!$B$685</f>
        <v>Brazil - Agência Nacional de Aviação Civil (ANAC)</v>
      </c>
    </row>
    <row r="513" ht="12.75">
      <c r="A513" s="233" t="str">
        <f>Translations!$B$686</f>
        <v>Brunei Darussalam - Department of Civil Aviation</v>
      </c>
    </row>
    <row r="514" ht="12.75">
      <c r="A514" s="233" t="str">
        <f>Translations!$B$687</f>
        <v>Bulgaria - Civil Aviation Administration</v>
      </c>
    </row>
    <row r="515" ht="12.75">
      <c r="A515" s="233" t="str">
        <f>Translations!$B$688</f>
        <v>Cambodia - Ministry of Public Works and Transport</v>
      </c>
    </row>
    <row r="516" ht="12.75">
      <c r="A516" s="233" t="str">
        <f>Translations!$B$689</f>
        <v>Canada - Canadian Transportation Agency</v>
      </c>
    </row>
    <row r="517" ht="12.75">
      <c r="A517" s="233" t="str">
        <f>Translations!$B$690</f>
        <v>Cape Verde - Agência de Aviação Civil (AAC)</v>
      </c>
    </row>
    <row r="518" ht="12.75">
      <c r="A518" s="233" t="str">
        <f>Translations!$B$691</f>
        <v>Cayman - Civil Aviation Authority (CAA) of the Cayman Islands</v>
      </c>
    </row>
    <row r="519" ht="12.75">
      <c r="A519" s="233" t="str">
        <f>Translations!$B$692</f>
        <v>Chile - Dirección General de Aeronáutica Civil</v>
      </c>
    </row>
    <row r="520" ht="12.75">
      <c r="A520" s="233" t="str">
        <f>Translations!$B$693</f>
        <v>China - Air Traffic Management Bureau (ATMB), General Administration of Civil Aviation of China</v>
      </c>
    </row>
    <row r="521" ht="12.75">
      <c r="A521" s="233" t="str">
        <f>Translations!$B$694</f>
        <v>Colombia - República de Colombia Aeronáutica Civil</v>
      </c>
    </row>
    <row r="522" ht="12.75">
      <c r="A522" s="233" t="str">
        <f>Translations!$B$695</f>
        <v>Costa Rica - Dirección General de Aviación Civil</v>
      </c>
    </row>
    <row r="523" ht="12.75">
      <c r="A523" s="233" t="str">
        <f>Translations!$B$696</f>
        <v>Croatia - Civil Aviation Authority</v>
      </c>
    </row>
    <row r="524" ht="12.75">
      <c r="A524" s="233" t="str">
        <f>Translations!$B$697</f>
        <v>Cuba - Instituto de Aeronáutica Civil de Cuba</v>
      </c>
    </row>
    <row r="525" ht="12.75">
      <c r="A525" s="233" t="str">
        <f>Translations!$B$698</f>
        <v>Cyprus - Department of Civil Aviation of Cyprus</v>
      </c>
    </row>
    <row r="526" ht="12.75">
      <c r="A526" s="233" t="str">
        <f>Translations!$B$699</f>
        <v>Czechia - Civil Aviation Authority</v>
      </c>
    </row>
    <row r="527" ht="12.75">
      <c r="A527" s="233" t="str">
        <f>Translations!$B$700</f>
        <v>Denmark - Civil Aviation Administration</v>
      </c>
    </row>
    <row r="528" ht="12.75">
      <c r="A528" s="233" t="str">
        <f>Translations!$B$1032</f>
        <v>Denmark - Danish Energy Agency</v>
      </c>
    </row>
    <row r="529" ht="12.75">
      <c r="A529" s="233" t="str">
        <f>Translations!$B$701</f>
        <v>Dominican Republic - Instituto Dominicano de Aviación Civil</v>
      </c>
    </row>
    <row r="530" ht="12.75">
      <c r="A530" s="233" t="str">
        <f>Translations!$B$702</f>
        <v>Ecuador - Dirección General de Aviación Civil del Ecuador</v>
      </c>
    </row>
    <row r="531" ht="12.75">
      <c r="A531" s="233" t="str">
        <f>Translations!$B$703</f>
        <v>Egypt - Ministry of Civil Aviation</v>
      </c>
    </row>
    <row r="532" ht="12.75">
      <c r="A532" s="233" t="str">
        <f>Translations!$B$704</f>
        <v>El Salvador - Autoridad de Aviación Civil – El Salvador</v>
      </c>
    </row>
    <row r="533" ht="12.75">
      <c r="A533" s="233" t="str">
        <f>Translations!$B$705</f>
        <v>Estonia - Estonian Civil Aviation Administration</v>
      </c>
    </row>
    <row r="534" ht="12.75">
      <c r="A534" s="233" t="str">
        <f>Translations!$B$706</f>
        <v>Fiji - Civil Aviation Authority</v>
      </c>
    </row>
    <row r="535" ht="12.75">
      <c r="A535" s="233" t="str">
        <f>Translations!$B$707</f>
        <v>Finland - Civil Aviation Authority</v>
      </c>
    </row>
    <row r="536" ht="12.75">
      <c r="A536" s="233" t="str">
        <f>Translations!$B$708</f>
        <v>France - Direction Générale de I' Aviation Civile (DGAC)</v>
      </c>
    </row>
    <row r="537" ht="12.75">
      <c r="A537" s="233" t="str">
        <f>Translations!$B$709</f>
        <v>Gambia - Gambia Civil Aviation Authority</v>
      </c>
    </row>
    <row r="538" ht="12.75">
      <c r="A538" s="234" t="str">
        <f>Translations!$B$1033</f>
        <v>Germany - Federal Aviation Office</v>
      </c>
    </row>
    <row r="539" ht="12.75">
      <c r="A539" s="233" t="str">
        <f>Translations!$B$711</f>
        <v>Ghana - Ghana Civil Aviation Authority</v>
      </c>
    </row>
    <row r="540" ht="12.75">
      <c r="A540" s="233" t="str">
        <f>Translations!$B$712</f>
        <v>Greece - Hellenic Civil Aviation Authority</v>
      </c>
    </row>
    <row r="541" ht="12.75">
      <c r="A541" s="233" t="str">
        <f>Translations!$B$713</f>
        <v>Hungary - Directorate for Air Transport</v>
      </c>
    </row>
    <row r="542" ht="12.75">
      <c r="A542" s="233" t="str">
        <f>Translations!$B$714</f>
        <v>Iceland - Civil Aviation Administration</v>
      </c>
    </row>
    <row r="543" ht="12.75">
      <c r="A543" s="233" t="str">
        <f>Translations!$B$715</f>
        <v>India - Directorate General of Civil Aviation</v>
      </c>
    </row>
    <row r="544" ht="12.75">
      <c r="A544" s="233" t="str">
        <f>Translations!$B$716</f>
        <v>Indonesia - Direktorat Jenderal Perhubungan Udara</v>
      </c>
    </row>
    <row r="545" ht="12.75">
      <c r="A545" s="233" t="str">
        <f>Translations!$B$717</f>
        <v>Iran, Islamic Republic of - Civil Aviation Organization of Iran</v>
      </c>
    </row>
    <row r="546" ht="12.75">
      <c r="A546" s="233" t="str">
        <f>Translations!$B$718</f>
        <v>Ireland - Irish Aviation Authority</v>
      </c>
    </row>
    <row r="547" ht="12.75">
      <c r="A547" s="234" t="str">
        <f>Translations!$B$831</f>
        <v>Ireland - Commission for Aviation Regulation</v>
      </c>
    </row>
    <row r="548" ht="12.75">
      <c r="A548" s="233" t="str">
        <f>Translations!$B$719</f>
        <v>Israel - Civil Aviation Authority</v>
      </c>
    </row>
    <row r="549" ht="12.75">
      <c r="A549" s="233" t="str">
        <f>Translations!$B$720</f>
        <v>Italy - Agenzia Nazionale della Sicurezza del Volo</v>
      </c>
    </row>
    <row r="550" ht="12.75">
      <c r="A550" s="233" t="str">
        <f>Translations!$B$721</f>
        <v>Jamaica - Civil Aviation Authority</v>
      </c>
    </row>
    <row r="551" ht="12.75">
      <c r="A551" s="233" t="str">
        <f>Translations!$B$722</f>
        <v>Japan - Ministry of Land, Infrastructure and Transport</v>
      </c>
    </row>
    <row r="552" ht="12.75">
      <c r="A552" s="233" t="str">
        <f>Translations!$B$723</f>
        <v>Jordan - Civil Aviation Regulatory Commission (CARC) (formerly called "Jordan Civil Aviation Authority (JCAA)")</v>
      </c>
    </row>
    <row r="553" ht="12.75">
      <c r="A553" s="233" t="str">
        <f>Translations!$B$724</f>
        <v>Kenya - Kenya Civil Aviation Authority</v>
      </c>
    </row>
    <row r="554" ht="12.75">
      <c r="A554" s="233" t="str">
        <f>Translations!$B$725</f>
        <v>Kuwait - Directorate General of Civil Aviation</v>
      </c>
    </row>
    <row r="555" ht="12.75">
      <c r="A555" s="233" t="str">
        <f>Translations!$B$726</f>
        <v>Latvia - Civil Aviation Agency</v>
      </c>
    </row>
    <row r="556" ht="12.75">
      <c r="A556" s="233" t="str">
        <f>Translations!$B$727</f>
        <v>Lebanon - Lebanese Civil Aviation Authority</v>
      </c>
    </row>
    <row r="557" ht="12.75">
      <c r="A557" s="233" t="str">
        <f>Translations!$B$728</f>
        <v>Libyan Arab Jamahiriya - Libyan Civil Aviation Authority</v>
      </c>
    </row>
    <row r="558" ht="12.75">
      <c r="A558" s="233" t="str">
        <f>Translations!$B$729</f>
        <v>Lithuania - Directorate of Civil Aviation</v>
      </c>
    </row>
    <row r="559" ht="12.75">
      <c r="A559" s="233" t="str">
        <f>Translations!$B$730</f>
        <v>Malaysia - Department of Civil Aviation</v>
      </c>
    </row>
    <row r="560" ht="12.75">
      <c r="A560" s="233" t="str">
        <f>Translations!$B$731</f>
        <v>Maldives - Civil Aviation Department</v>
      </c>
    </row>
    <row r="561" ht="12.75">
      <c r="A561" s="233" t="str">
        <f>Translations!$B$1011</f>
        <v>Malta - Transport Malta, Civil Aviation Directorate</v>
      </c>
    </row>
    <row r="562" ht="12.75">
      <c r="A562" s="233" t="str">
        <f>Translations!$B$733</f>
        <v>Mexico - Secretaría de Comunicaciones y Transportes</v>
      </c>
    </row>
    <row r="563" ht="12.75">
      <c r="A563" s="233" t="str">
        <f>Translations!$B$734</f>
        <v>Mongolia - Civil Aviation Authority</v>
      </c>
    </row>
    <row r="564" ht="12.75">
      <c r="A564" s="233" t="str">
        <f>Translations!$B$735</f>
        <v>Montenegro - Ministry Maritime Affairs, Transportation and Telecommunications</v>
      </c>
    </row>
    <row r="565" ht="12.75">
      <c r="A565" s="233" t="str">
        <f>Translations!$B$736</f>
        <v>Morocco - Ministère des Transports</v>
      </c>
    </row>
    <row r="566" ht="12.75">
      <c r="A566" s="233" t="str">
        <f>Translations!$B$737</f>
        <v>Namibia - Directorate of Civil Aviation (DCA Namibia)</v>
      </c>
    </row>
    <row r="567" ht="12.75">
      <c r="A567" s="233" t="str">
        <f>Translations!$B$738</f>
        <v>Nepal - Civil Aviation Authority of Nepal</v>
      </c>
    </row>
    <row r="568" ht="12.75">
      <c r="A568" s="233" t="str">
        <f>Translations!$B$739</f>
        <v>Netherlands - Directorate General of Civil Aviation and Freight Transport (DGTL)</v>
      </c>
    </row>
    <row r="569" ht="12.75">
      <c r="A569" s="233" t="str">
        <f>Translations!$B$740</f>
        <v>New Zealand - Airways Corporation of New Zealand</v>
      </c>
    </row>
    <row r="570" ht="12.75">
      <c r="A570" s="233" t="str">
        <f>Translations!$B$741</f>
        <v>Nicaragua - Instituto Nicaragüense de Aeronáutica Civíl</v>
      </c>
    </row>
    <row r="571" ht="12.75">
      <c r="A571" s="233" t="str">
        <f>Translations!$B$742</f>
        <v>Nigeria - Nigerian Civil Aviation Authority (NCAA)</v>
      </c>
    </row>
    <row r="572" ht="12.75">
      <c r="A572" s="233" t="str">
        <f>Translations!$B$743</f>
        <v>Norway - Civil Aviation Authority</v>
      </c>
    </row>
    <row r="573" ht="12.75">
      <c r="A573" s="233" t="str">
        <f>Translations!$B$744</f>
        <v>Oman - Directorate General of Civil Aviation and Meteorology</v>
      </c>
    </row>
    <row r="574" ht="12.75">
      <c r="A574" s="233" t="str">
        <f>Translations!$B$745</f>
        <v>Pakistan - Civil Aviation Authority</v>
      </c>
    </row>
    <row r="575" ht="12.75">
      <c r="A575" s="233" t="str">
        <f>Translations!$B$746</f>
        <v>Paraguay - Dirección Nacional de Aeronáutica Civil (DINAC)</v>
      </c>
    </row>
    <row r="576" ht="12.75">
      <c r="A576" s="233" t="str">
        <f>Translations!$B$747</f>
        <v>Peru - Dirección General de Aeronáutica Civil</v>
      </c>
    </row>
    <row r="577" ht="12.75">
      <c r="A577" s="233" t="str">
        <f>Translations!$B$748</f>
        <v>Philippines - Air Transportation Office (ATO)</v>
      </c>
    </row>
    <row r="578" ht="12.75">
      <c r="A578" s="233" t="str">
        <f>Translations!$B$749</f>
        <v>Poland - Civil Aviation Office</v>
      </c>
    </row>
    <row r="579" ht="12.75">
      <c r="A579" s="233" t="str">
        <f>Translations!$B$750</f>
        <v>Portugal - Instituto Nacional de Aviação Civil</v>
      </c>
    </row>
    <row r="580" ht="12.75">
      <c r="A580" s="233" t="str">
        <f>Translations!$B$751</f>
        <v>Republic of Korea - Ministry of Construction and Transportation</v>
      </c>
    </row>
    <row r="581" ht="12.75">
      <c r="A581" s="233" t="str">
        <f>Translations!$B$752</f>
        <v>Republic of Moldova - Civil Aviation Administration</v>
      </c>
    </row>
    <row r="582" ht="12.75">
      <c r="A582" s="233" t="str">
        <f>Translations!$B$753</f>
        <v>Romania - Romanian Civil Aeronautical Authority</v>
      </c>
    </row>
    <row r="583" ht="12.75">
      <c r="A583" s="233" t="str">
        <f>Translations!$B$754</f>
        <v>Russian Federation - State Civil Aviation Authority</v>
      </c>
    </row>
    <row r="584" ht="12.75">
      <c r="A584" s="233" t="str">
        <f>Translations!$B$755</f>
        <v>Saudi Arabia - Ministry of Defense and Aviation Presidency of Civil Aviation</v>
      </c>
    </row>
    <row r="585" ht="12.75">
      <c r="A585" s="233" t="str">
        <f>Translations!$B$756</f>
        <v>Serbia - Civil Aviation Directorate</v>
      </c>
    </row>
    <row r="586" ht="12.75">
      <c r="A586" s="233" t="str">
        <f>Translations!$B$757</f>
        <v>Seychelles - Directorate of Civil Aviation, Ministry of Tourism</v>
      </c>
    </row>
    <row r="587" ht="12.75">
      <c r="A587" s="233" t="str">
        <f>Translations!$B$758</f>
        <v>Singapore - Civil Aviation Authority of Singapore</v>
      </c>
    </row>
    <row r="588" ht="12.75">
      <c r="A588" s="233" t="str">
        <f>Translations!$B$759</f>
        <v>Slovakia - Civil Aviation Authority</v>
      </c>
    </row>
    <row r="589" ht="12.75">
      <c r="A589" s="233" t="str">
        <f>Translations!$B$760</f>
        <v>Slovenia - Civil Aviation Authority</v>
      </c>
    </row>
    <row r="590" ht="12.75">
      <c r="A590" s="233" t="str">
        <f>Translations!$B$761</f>
        <v>Somalia - Civil Aviation Caretaker Authority for Somalia</v>
      </c>
    </row>
    <row r="591" ht="12.75">
      <c r="A591" s="233" t="str">
        <f>Translations!$B$762</f>
        <v>South Africa - Civil Aviation Authority</v>
      </c>
    </row>
    <row r="592" ht="12.75">
      <c r="A592" s="233" t="str">
        <f>Translations!$B$763</f>
        <v>Spain - Ministerio de Fomento, Civil Aviation</v>
      </c>
    </row>
    <row r="593" ht="12.75">
      <c r="A593" s="233" t="str">
        <f>Translations!$B$764</f>
        <v>Sri Lanka - Civil Aviation Authority</v>
      </c>
    </row>
    <row r="594" ht="12.75">
      <c r="A594" s="233" t="str">
        <f>Translations!$B$765</f>
        <v>Sudan - Civil Aviation Authority</v>
      </c>
    </row>
    <row r="595" ht="12.75">
      <c r="A595" s="233" t="str">
        <f>Translations!$B$766</f>
        <v>Suriname - Civil Aviation Department of Suriname</v>
      </c>
    </row>
    <row r="596" ht="12.75">
      <c r="A596" s="233" t="str">
        <f>Translations!$B$767</f>
        <v>Sweden - Swedish Civil Aviation Authority</v>
      </c>
    </row>
    <row r="597" ht="12.75">
      <c r="A597" s="233" t="str">
        <f>Translations!$B$768</f>
        <v>Switzerland - Federal Office for Civil Aviation (FOCA)</v>
      </c>
    </row>
    <row r="598" ht="12.75">
      <c r="A598" s="233" t="str">
        <f>Translations!$B$769</f>
        <v>Thailand - Department of Civil Aviation</v>
      </c>
    </row>
    <row r="599" spans="1:3" ht="12.75">
      <c r="A599" s="233" t="str">
        <f>Translations!$B$770</f>
        <v>North Macedonia - Civil Aviation Administration</v>
      </c>
      <c r="C599" s="130"/>
    </row>
    <row r="600" ht="12.75">
      <c r="A600" s="233" t="str">
        <f>Translations!$B$771</f>
        <v>Tonga - Ministry of Civil Aviation</v>
      </c>
    </row>
    <row r="601" ht="12.75">
      <c r="A601" s="233" t="str">
        <f>Translations!$B$772</f>
        <v>Trinidad and Tobago - Civil Aviation Authority</v>
      </c>
    </row>
    <row r="602" ht="12.75">
      <c r="A602" s="233" t="str">
        <f>Translations!$B$773</f>
        <v>Tunisia - Office de l'aviation civile et des aéroports</v>
      </c>
    </row>
    <row r="603" ht="12.75">
      <c r="A603" s="233" t="str">
        <f>Translations!$B$774</f>
        <v>Turkey - Directorate General of Civil Aviation</v>
      </c>
    </row>
    <row r="604" ht="12.75">
      <c r="A604" s="233" t="str">
        <f>Translations!$B$775</f>
        <v>Uganda - Civil Aviation Authority</v>
      </c>
    </row>
    <row r="605" ht="12.75">
      <c r="A605" s="233" t="str">
        <f>Translations!$B$776</f>
        <v>Ukraine - Civil Aviation Authority</v>
      </c>
    </row>
    <row r="606" ht="12.75">
      <c r="A606" s="403" t="str">
        <f>Translations!$B$777</f>
        <v>United Kingdom Civil Aviation Authority</v>
      </c>
    </row>
    <row r="607" ht="12.75">
      <c r="A607" s="233" t="str">
        <f>Translations!$B$778</f>
        <v>United Arab Emirates - General Civil Aviation Authority (GCAA)</v>
      </c>
    </row>
    <row r="608" ht="12.75">
      <c r="A608" s="233" t="str">
        <f>Translations!$B$779</f>
        <v>United Republic of Tanzania - Tanzania Civil Aviation Authority (TCAA)</v>
      </c>
    </row>
    <row r="609" ht="12.75">
      <c r="A609" s="233" t="str">
        <f>Translations!$B$780</f>
        <v>United States - Federal Aviation Administration</v>
      </c>
    </row>
    <row r="610" ht="12.75">
      <c r="A610" s="233" t="str">
        <f>Translations!$B$781</f>
        <v>Uruguay - Dirección Nacional de Aviación Civil e Infraestructura Aeronáutica (DINACIA)</v>
      </c>
    </row>
    <row r="611" ht="12.75">
      <c r="A611" s="233" t="str">
        <f>Translations!$B$782</f>
        <v>Vanuatu - Vanuatu Civil Aviation Authority</v>
      </c>
    </row>
    <row r="612" ht="12.75">
      <c r="A612" s="233" t="str">
        <f>Translations!$B$783</f>
        <v>Yemen - Civil Aviation and Meteorological Authority (CAMA)</v>
      </c>
    </row>
    <row r="613" ht="12.75">
      <c r="A613" s="233" t="str">
        <f>Translations!$B$784</f>
        <v>Zambia - Department of Civil Aviation</v>
      </c>
    </row>
    <row r="617" ht="12.75">
      <c r="A617" s="232" t="s">
        <v>1076</v>
      </c>
    </row>
    <row r="618" spans="1:3" ht="12.75">
      <c r="A618" s="404" t="str">
        <f>Translations!$B$1034</f>
        <v>Emissions Estimation Tool</v>
      </c>
      <c r="C618" s="130"/>
    </row>
    <row r="619" ht="12.75">
      <c r="A619" s="404" t="str">
        <f>Translations!$B$1013</f>
        <v>Fuel Use Method</v>
      </c>
    </row>
    <row r="620" ht="12.75">
      <c r="A620" s="404" t="str">
        <f>Translations!$B$1014</f>
        <v>Combination of both methods</v>
      </c>
    </row>
    <row r="622" ht="12.75">
      <c r="A622" s="232" t="s">
        <v>1077</v>
      </c>
    </row>
    <row r="623" ht="12.75">
      <c r="A623" s="404" t="str">
        <f>Translations!$B$1015</f>
        <v>Great Circle Distance</v>
      </c>
    </row>
    <row r="624" ht="12.75">
      <c r="A624" s="404" t="str">
        <f>Translations!$B$1016</f>
        <v>Block time</v>
      </c>
    </row>
    <row r="626" ht="12.75">
      <c r="A626" s="232" t="s">
        <v>1106</v>
      </c>
    </row>
    <row r="627" ht="12.75">
      <c r="A627" s="240" t="str">
        <f>Translations!$B$368</f>
        <v>Please select</v>
      </c>
    </row>
    <row r="628" ht="12.75">
      <c r="A628" s="240"/>
    </row>
    <row r="629" ht="12.75">
      <c r="A629" s="404" t="str">
        <f>Translations!$B$1012</f>
        <v>ICAO CERT</v>
      </c>
    </row>
    <row r="632" ht="12.75">
      <c r="A632" s="235" t="s">
        <v>1183</v>
      </c>
    </row>
    <row r="633" ht="12.75">
      <c r="A633" s="240" t="str">
        <f>Translations!$B$368</f>
        <v>Please select</v>
      </c>
    </row>
    <row r="634" ht="12.75">
      <c r="A634" s="234" t="str">
        <f>Translations!$B$1017</f>
        <v>Actual density</v>
      </c>
    </row>
    <row r="635" ht="12.75">
      <c r="A635" s="233" t="str">
        <f>Translations!$B$660</f>
        <v>Standard value (0.8kg/litre)</v>
      </c>
    </row>
  </sheetData>
  <sheetProtection sheet="1" objects="1" scenarios="1" formatCells="0" formatColumns="0" formatRows="0" insertColumns="0" inser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7" customWidth="1"/>
    <col min="2" max="2" width="11.421875" style="17" customWidth="1"/>
    <col min="3" max="3" width="58.7109375" style="17" customWidth="1"/>
    <col min="4" max="16384" width="11.421875" style="17" customWidth="1"/>
  </cols>
  <sheetData>
    <row r="1" spans="1:3" ht="12.75">
      <c r="A1" s="176" t="s">
        <v>785</v>
      </c>
      <c r="B1" s="176" t="s">
        <v>1231</v>
      </c>
      <c r="C1" s="176" t="s">
        <v>786</v>
      </c>
    </row>
    <row r="2" spans="1:3" ht="12.75">
      <c r="A2" s="130"/>
      <c r="B2" s="130"/>
      <c r="C2" s="130"/>
    </row>
  </sheetData>
  <sheetProtection sheet="1" objects="1" scenarios="1" formatCells="0" formatColumns="0" formatRows="0" insertColumns="0" inser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C1034"/>
  <sheetViews>
    <sheetView zoomScale="130" zoomScaleNormal="130" zoomScalePageLayoutView="0" workbookViewId="0" topLeftCell="A1">
      <pane xSplit="1" ySplit="1" topLeftCell="B1027" activePane="bottomRight" state="frozen"/>
      <selection pane="topLeft" activeCell="A1" sqref="A1"/>
      <selection pane="topRight" activeCell="B1" sqref="B1"/>
      <selection pane="bottomLeft" activeCell="A2" sqref="A2"/>
      <selection pane="bottomRight" activeCell="A1035" sqref="A1035"/>
    </sheetView>
  </sheetViews>
  <sheetFormatPr defaultColWidth="9.140625" defaultRowHeight="12.75"/>
  <cols>
    <col min="1" max="1" width="8.28125" style="449" customWidth="1"/>
    <col min="2" max="2" width="92.28125" style="463" customWidth="1"/>
    <col min="3" max="3" width="76.140625" style="449" customWidth="1"/>
    <col min="4" max="16384" width="11.421875" style="449" customWidth="1"/>
  </cols>
  <sheetData>
    <row r="1" spans="1:3" ht="15">
      <c r="A1" s="446"/>
      <c r="B1" s="447" t="s">
        <v>832</v>
      </c>
      <c r="C1" s="448" t="s">
        <v>833</v>
      </c>
    </row>
    <row r="2" spans="1:2" ht="26.25">
      <c r="A2" s="308">
        <v>1</v>
      </c>
      <c r="B2" s="318" t="s">
        <v>716</v>
      </c>
    </row>
    <row r="3" spans="1:2" ht="18">
      <c r="A3" s="308">
        <v>2</v>
      </c>
      <c r="B3" s="275" t="s">
        <v>266</v>
      </c>
    </row>
    <row r="4" spans="1:2" ht="12.75">
      <c r="A4" s="308">
        <v>3</v>
      </c>
      <c r="B4" s="319" t="s">
        <v>267</v>
      </c>
    </row>
    <row r="5" spans="1:2" ht="12.75">
      <c r="A5" s="308">
        <v>4</v>
      </c>
      <c r="B5" s="319" t="s">
        <v>919</v>
      </c>
    </row>
    <row r="6" spans="1:2" ht="12.75">
      <c r="A6" s="308">
        <v>5</v>
      </c>
      <c r="B6" s="319" t="s">
        <v>268</v>
      </c>
    </row>
    <row r="7" spans="1:2" ht="12.75">
      <c r="A7" s="308">
        <v>6</v>
      </c>
      <c r="B7" s="319" t="s">
        <v>708</v>
      </c>
    </row>
    <row r="8" spans="1:2" ht="12.75">
      <c r="A8" s="308">
        <v>7</v>
      </c>
      <c r="B8" s="319" t="s">
        <v>147</v>
      </c>
    </row>
    <row r="9" spans="1:2" ht="12.75">
      <c r="A9" s="308" t="s">
        <v>1232</v>
      </c>
      <c r="B9" s="319" t="s">
        <v>722</v>
      </c>
    </row>
    <row r="10" spans="1:2" ht="12.75">
      <c r="A10" s="308">
        <v>9</v>
      </c>
      <c r="B10" s="319" t="s">
        <v>717</v>
      </c>
    </row>
    <row r="11" spans="1:2" ht="12.75">
      <c r="A11" s="308" t="s">
        <v>1232</v>
      </c>
      <c r="B11" s="319" t="s">
        <v>718</v>
      </c>
    </row>
    <row r="12" spans="1:2" ht="12.75">
      <c r="A12" s="308">
        <v>11</v>
      </c>
      <c r="B12" s="319" t="s">
        <v>719</v>
      </c>
    </row>
    <row r="13" spans="1:2" ht="12.75">
      <c r="A13" s="308" t="s">
        <v>1232</v>
      </c>
      <c r="B13" s="319" t="s">
        <v>720</v>
      </c>
    </row>
    <row r="14" spans="1:2" ht="12.75">
      <c r="A14" s="308">
        <v>13</v>
      </c>
      <c r="B14" s="319" t="s">
        <v>721</v>
      </c>
    </row>
    <row r="15" spans="1:2" ht="12.75">
      <c r="A15" s="308">
        <v>14</v>
      </c>
      <c r="B15" s="319" t="s">
        <v>242</v>
      </c>
    </row>
    <row r="16" spans="1:2" ht="12.75">
      <c r="A16" s="308">
        <v>15</v>
      </c>
      <c r="B16" s="319" t="s">
        <v>248</v>
      </c>
    </row>
    <row r="17" spans="1:2" ht="12.75">
      <c r="A17" s="308">
        <v>16</v>
      </c>
      <c r="B17" s="319" t="s">
        <v>739</v>
      </c>
    </row>
    <row r="18" spans="1:2" ht="12.75">
      <c r="A18" s="308">
        <v>17</v>
      </c>
      <c r="B18" s="319" t="s">
        <v>262</v>
      </c>
    </row>
    <row r="19" spans="1:2" ht="12.75">
      <c r="A19" s="308">
        <v>18</v>
      </c>
      <c r="B19" s="319" t="s">
        <v>246</v>
      </c>
    </row>
    <row r="20" spans="1:2" ht="12.75">
      <c r="A20" s="308">
        <v>19</v>
      </c>
      <c r="B20" s="319" t="s">
        <v>146</v>
      </c>
    </row>
    <row r="21" spans="1:2" ht="12.75">
      <c r="A21" s="308">
        <v>20</v>
      </c>
      <c r="B21" s="3" t="s">
        <v>129</v>
      </c>
    </row>
    <row r="22" spans="1:2" ht="12.75">
      <c r="A22" s="308">
        <v>21</v>
      </c>
      <c r="B22" s="293" t="s">
        <v>831</v>
      </c>
    </row>
    <row r="23" spans="1:2" ht="12.75">
      <c r="A23" s="308">
        <v>22</v>
      </c>
      <c r="B23" s="271" t="s">
        <v>856</v>
      </c>
    </row>
    <row r="24" spans="1:2" ht="12.75">
      <c r="A24" s="308">
        <v>23</v>
      </c>
      <c r="B24" s="294" t="s">
        <v>855</v>
      </c>
    </row>
    <row r="25" spans="1:2" ht="26.25" thickBot="1">
      <c r="A25" s="308">
        <v>24</v>
      </c>
      <c r="B25" s="3" t="s">
        <v>226</v>
      </c>
    </row>
    <row r="26" spans="1:2" ht="13.5" thickBot="1">
      <c r="A26" s="308">
        <v>25</v>
      </c>
      <c r="B26" s="295" t="s">
        <v>227</v>
      </c>
    </row>
    <row r="27" spans="1:2" ht="25.5">
      <c r="A27" s="308">
        <v>26</v>
      </c>
      <c r="B27" s="295" t="s">
        <v>228</v>
      </c>
    </row>
    <row r="28" spans="1:2" ht="13.5" thickBot="1">
      <c r="A28" s="308">
        <v>27</v>
      </c>
      <c r="B28" s="3" t="s">
        <v>128</v>
      </c>
    </row>
    <row r="29" spans="1:2" ht="12.75">
      <c r="A29" s="308">
        <v>28</v>
      </c>
      <c r="B29" s="320" t="s">
        <v>124</v>
      </c>
    </row>
    <row r="30" spans="1:2" ht="12.75">
      <c r="A30" s="308">
        <v>29</v>
      </c>
      <c r="B30" s="321" t="s">
        <v>127</v>
      </c>
    </row>
    <row r="31" spans="1:2" ht="12.75">
      <c r="A31" s="308">
        <v>30</v>
      </c>
      <c r="B31" s="321" t="s">
        <v>125</v>
      </c>
    </row>
    <row r="32" spans="1:2" ht="13.5" thickBot="1">
      <c r="A32" s="308">
        <v>31</v>
      </c>
      <c r="B32" s="322" t="s">
        <v>126</v>
      </c>
    </row>
    <row r="33" spans="1:2" ht="18">
      <c r="A33" s="308">
        <v>32</v>
      </c>
      <c r="B33" s="296" t="s">
        <v>269</v>
      </c>
    </row>
    <row r="34" spans="1:2" ht="51">
      <c r="A34" s="308" t="s">
        <v>1232</v>
      </c>
      <c r="B34" s="269" t="s">
        <v>867</v>
      </c>
    </row>
    <row r="35" spans="1:2" ht="12.75">
      <c r="A35" s="308" t="s">
        <v>1232</v>
      </c>
      <c r="B35" s="294" t="s">
        <v>868</v>
      </c>
    </row>
    <row r="36" spans="1:2" ht="12.75">
      <c r="A36" s="308" t="s">
        <v>1232</v>
      </c>
      <c r="B36" s="319" t="s">
        <v>869</v>
      </c>
    </row>
    <row r="37" spans="1:2" ht="25.5">
      <c r="A37" s="308">
        <v>36</v>
      </c>
      <c r="B37" s="294" t="s">
        <v>1016</v>
      </c>
    </row>
    <row r="38" spans="1:2" ht="12.75">
      <c r="A38" s="308" t="s">
        <v>1232</v>
      </c>
      <c r="B38" s="379" t="s">
        <v>1017</v>
      </c>
    </row>
    <row r="39" spans="1:2" ht="25.5">
      <c r="A39" s="308">
        <v>38</v>
      </c>
      <c r="B39" s="294" t="s">
        <v>870</v>
      </c>
    </row>
    <row r="40" spans="1:2" ht="38.25">
      <c r="A40" s="308">
        <v>39</v>
      </c>
      <c r="B40" s="309" t="s">
        <v>874</v>
      </c>
    </row>
    <row r="41" spans="1:2" ht="12.75">
      <c r="A41" s="308">
        <v>40</v>
      </c>
      <c r="B41" s="294" t="s">
        <v>871</v>
      </c>
    </row>
    <row r="42" spans="1:2" ht="76.5">
      <c r="A42" s="308">
        <v>41</v>
      </c>
      <c r="B42" s="309" t="s">
        <v>872</v>
      </c>
    </row>
    <row r="43" spans="1:2" ht="63.75">
      <c r="A43" s="308">
        <v>42</v>
      </c>
      <c r="B43" s="294" t="s">
        <v>875</v>
      </c>
    </row>
    <row r="44" spans="1:2" ht="12.75">
      <c r="A44" s="308">
        <v>43</v>
      </c>
      <c r="B44" s="294" t="s">
        <v>873</v>
      </c>
    </row>
    <row r="45" spans="1:2" ht="12.75">
      <c r="A45" s="308">
        <v>44</v>
      </c>
      <c r="B45" s="319" t="s">
        <v>751</v>
      </c>
    </row>
    <row r="46" spans="1:2" ht="63.75">
      <c r="A46" s="308" t="s">
        <v>1232</v>
      </c>
      <c r="B46" s="269" t="s">
        <v>876</v>
      </c>
    </row>
    <row r="47" spans="1:2" ht="38.25">
      <c r="A47" s="308" t="s">
        <v>1232</v>
      </c>
      <c r="B47" s="76" t="s">
        <v>877</v>
      </c>
    </row>
    <row r="48" spans="1:2" ht="15.75">
      <c r="A48" s="308">
        <v>47</v>
      </c>
      <c r="B48" s="272" t="s">
        <v>151</v>
      </c>
    </row>
    <row r="49" spans="1:2" ht="51">
      <c r="A49" s="308" t="s">
        <v>1232</v>
      </c>
      <c r="B49" s="76" t="s">
        <v>174</v>
      </c>
    </row>
    <row r="50" spans="1:2" ht="25.5">
      <c r="A50" s="308">
        <v>49</v>
      </c>
      <c r="B50" s="271" t="s">
        <v>925</v>
      </c>
    </row>
    <row r="51" spans="1:2" ht="25.5">
      <c r="A51" s="308">
        <v>50</v>
      </c>
      <c r="B51" s="271" t="s">
        <v>800</v>
      </c>
    </row>
    <row r="52" spans="1:2" ht="38.25">
      <c r="A52" s="308">
        <v>51</v>
      </c>
      <c r="B52" s="269" t="s">
        <v>879</v>
      </c>
    </row>
    <row r="53" spans="1:2" ht="12.75">
      <c r="A53" s="308">
        <v>52</v>
      </c>
      <c r="B53" s="294" t="s">
        <v>878</v>
      </c>
    </row>
    <row r="54" spans="1:2" ht="12.75">
      <c r="A54" s="308">
        <v>53</v>
      </c>
      <c r="B54" s="271" t="s">
        <v>218</v>
      </c>
    </row>
    <row r="55" spans="1:2" ht="12.75">
      <c r="A55" s="308">
        <v>54</v>
      </c>
      <c r="B55" s="297" t="s">
        <v>152</v>
      </c>
    </row>
    <row r="56" spans="1:2" ht="76.5">
      <c r="A56" s="308">
        <v>55</v>
      </c>
      <c r="B56" s="269" t="s">
        <v>880</v>
      </c>
    </row>
    <row r="57" spans="1:2" ht="76.5">
      <c r="A57" s="308">
        <v>56</v>
      </c>
      <c r="B57" s="269" t="s">
        <v>881</v>
      </c>
    </row>
    <row r="58" spans="1:2" ht="25.5">
      <c r="A58" s="308">
        <v>57</v>
      </c>
      <c r="B58" s="269" t="s">
        <v>278</v>
      </c>
    </row>
    <row r="59" spans="1:2" ht="25.5">
      <c r="A59" s="308">
        <v>58</v>
      </c>
      <c r="B59" s="271" t="s">
        <v>153</v>
      </c>
    </row>
    <row r="60" spans="1:2" ht="76.5">
      <c r="A60" s="308">
        <v>59</v>
      </c>
      <c r="B60" s="76" t="s">
        <v>1224</v>
      </c>
    </row>
    <row r="61" spans="1:2" ht="15.75">
      <c r="A61" s="308">
        <v>60</v>
      </c>
      <c r="B61" s="270" t="s">
        <v>154</v>
      </c>
    </row>
    <row r="62" spans="1:2" ht="12.75">
      <c r="A62" s="308">
        <v>61</v>
      </c>
      <c r="B62" s="76" t="s">
        <v>155</v>
      </c>
    </row>
    <row r="63" spans="1:2" ht="12.75">
      <c r="A63" s="308">
        <v>62</v>
      </c>
      <c r="B63" s="294" t="s">
        <v>157</v>
      </c>
    </row>
    <row r="64" spans="1:2" ht="12.75">
      <c r="A64" s="308">
        <v>63</v>
      </c>
      <c r="B64" s="319" t="s">
        <v>156</v>
      </c>
    </row>
    <row r="65" spans="1:2" ht="12.75">
      <c r="A65" s="308">
        <v>64</v>
      </c>
      <c r="B65" s="294" t="s">
        <v>158</v>
      </c>
    </row>
    <row r="66" spans="1:2" ht="12.75">
      <c r="A66" s="308">
        <v>65</v>
      </c>
      <c r="B66" s="319" t="s">
        <v>882</v>
      </c>
    </row>
    <row r="67" spans="1:2" ht="12.75">
      <c r="A67" s="308">
        <v>66</v>
      </c>
      <c r="B67" s="269" t="s">
        <v>164</v>
      </c>
    </row>
    <row r="68" spans="1:2" ht="12.75">
      <c r="A68" s="308">
        <v>67</v>
      </c>
      <c r="B68" s="319" t="s">
        <v>750</v>
      </c>
    </row>
    <row r="69" spans="1:2" ht="12.75">
      <c r="A69" s="308">
        <v>68</v>
      </c>
      <c r="B69" s="294" t="s">
        <v>159</v>
      </c>
    </row>
    <row r="70" spans="1:2" ht="12.75">
      <c r="A70" s="308">
        <v>69</v>
      </c>
      <c r="B70" s="76" t="s">
        <v>160</v>
      </c>
    </row>
    <row r="71" spans="1:2" ht="12.75">
      <c r="A71" s="308">
        <v>70</v>
      </c>
      <c r="B71" s="323" t="s">
        <v>161</v>
      </c>
    </row>
    <row r="72" spans="1:2" ht="12.75">
      <c r="A72" s="308">
        <v>71</v>
      </c>
      <c r="B72" s="271" t="s">
        <v>162</v>
      </c>
    </row>
    <row r="73" spans="1:2" ht="12.75">
      <c r="A73" s="308">
        <v>72</v>
      </c>
      <c r="B73" s="323" t="s">
        <v>163</v>
      </c>
    </row>
    <row r="74" spans="1:2" ht="15.75">
      <c r="A74" s="308">
        <v>73</v>
      </c>
      <c r="B74" s="270" t="s">
        <v>165</v>
      </c>
    </row>
    <row r="75" spans="1:2" ht="63.75">
      <c r="A75" s="308">
        <v>74</v>
      </c>
      <c r="B75" s="271" t="s">
        <v>166</v>
      </c>
    </row>
    <row r="76" spans="1:2" ht="38.25">
      <c r="A76" s="308">
        <v>75</v>
      </c>
      <c r="B76" s="271" t="s">
        <v>724</v>
      </c>
    </row>
    <row r="77" spans="1:2" ht="51">
      <c r="A77" s="308">
        <v>76</v>
      </c>
      <c r="B77" s="271" t="s">
        <v>801</v>
      </c>
    </row>
    <row r="78" spans="1:2" ht="12.75">
      <c r="A78" s="308">
        <v>77</v>
      </c>
      <c r="B78" s="298" t="s">
        <v>723</v>
      </c>
    </row>
    <row r="79" spans="1:2" ht="12.75">
      <c r="A79" s="308">
        <v>78</v>
      </c>
      <c r="B79" s="268" t="s">
        <v>167</v>
      </c>
    </row>
    <row r="80" spans="1:2" ht="12.75">
      <c r="A80" s="308">
        <v>79</v>
      </c>
      <c r="B80" s="279" t="s">
        <v>168</v>
      </c>
    </row>
    <row r="81" spans="1:2" ht="12.75">
      <c r="A81" s="308">
        <v>80</v>
      </c>
      <c r="B81" s="299" t="s">
        <v>169</v>
      </c>
    </row>
    <row r="82" spans="1:2" ht="25.5">
      <c r="A82" s="308">
        <v>81</v>
      </c>
      <c r="B82" s="279" t="s">
        <v>171</v>
      </c>
    </row>
    <row r="83" spans="1:2" ht="12.75">
      <c r="A83" s="308">
        <v>82</v>
      </c>
      <c r="B83" s="300" t="s">
        <v>885</v>
      </c>
    </row>
    <row r="84" spans="1:2" ht="12.75">
      <c r="A84" s="308">
        <v>83</v>
      </c>
      <c r="B84" s="300" t="s">
        <v>883</v>
      </c>
    </row>
    <row r="85" spans="1:2" ht="12.75">
      <c r="A85" s="308">
        <v>84</v>
      </c>
      <c r="B85" s="300" t="s">
        <v>884</v>
      </c>
    </row>
    <row r="86" spans="1:2" ht="25.5">
      <c r="A86" s="308">
        <v>85</v>
      </c>
      <c r="B86" s="279" t="s">
        <v>180</v>
      </c>
    </row>
    <row r="87" spans="1:2" ht="15.75">
      <c r="A87" s="308">
        <v>86</v>
      </c>
      <c r="B87" s="270" t="s">
        <v>279</v>
      </c>
    </row>
    <row r="88" spans="1:2" ht="18">
      <c r="A88" s="308">
        <v>87</v>
      </c>
      <c r="B88" s="324" t="s">
        <v>857</v>
      </c>
    </row>
    <row r="89" spans="1:2" ht="15.75">
      <c r="A89" s="308">
        <v>88</v>
      </c>
      <c r="B89" s="325" t="s">
        <v>270</v>
      </c>
    </row>
    <row r="90" spans="1:2" ht="22.5">
      <c r="A90" s="308">
        <v>89</v>
      </c>
      <c r="B90" s="31" t="s">
        <v>858</v>
      </c>
    </row>
    <row r="91" spans="1:2" ht="33.75">
      <c r="A91" s="308">
        <v>90</v>
      </c>
      <c r="B91" s="31" t="s">
        <v>889</v>
      </c>
    </row>
    <row r="92" spans="1:2" ht="22.5">
      <c r="A92" s="308">
        <v>91</v>
      </c>
      <c r="B92" s="31" t="s">
        <v>859</v>
      </c>
    </row>
    <row r="93" spans="1:2" ht="45">
      <c r="A93" s="308">
        <v>92</v>
      </c>
      <c r="B93" s="31" t="s">
        <v>890</v>
      </c>
    </row>
    <row r="94" spans="1:2" ht="12.75">
      <c r="A94" s="308">
        <v>93</v>
      </c>
      <c r="B94" s="35" t="s">
        <v>706</v>
      </c>
    </row>
    <row r="95" spans="1:2" ht="12.75">
      <c r="A95" s="308">
        <v>94</v>
      </c>
      <c r="B95" s="35" t="s">
        <v>860</v>
      </c>
    </row>
    <row r="96" spans="1:2" ht="12.75">
      <c r="A96" s="308">
        <v>95</v>
      </c>
      <c r="B96" s="35" t="s">
        <v>861</v>
      </c>
    </row>
    <row r="97" spans="1:2" ht="22.5">
      <c r="A97" s="308">
        <v>96</v>
      </c>
      <c r="B97" s="35" t="s">
        <v>707</v>
      </c>
    </row>
    <row r="98" spans="1:2" ht="12.75">
      <c r="A98" s="308">
        <v>97</v>
      </c>
      <c r="B98" s="273" t="s">
        <v>886</v>
      </c>
    </row>
    <row r="99" spans="1:2" ht="36">
      <c r="A99" s="308">
        <v>98</v>
      </c>
      <c r="B99" s="275" t="s">
        <v>272</v>
      </c>
    </row>
    <row r="100" spans="1:2" ht="15.75">
      <c r="A100" s="308">
        <v>99</v>
      </c>
      <c r="B100" s="312" t="s">
        <v>256</v>
      </c>
    </row>
    <row r="101" spans="1:2" ht="12.75">
      <c r="A101" s="308">
        <v>100</v>
      </c>
      <c r="B101" s="268" t="s">
        <v>709</v>
      </c>
    </row>
    <row r="102" spans="1:2" ht="25.5">
      <c r="A102" s="308">
        <v>101</v>
      </c>
      <c r="B102" s="316" t="s">
        <v>658</v>
      </c>
    </row>
    <row r="103" spans="1:2" ht="12.75">
      <c r="A103" s="308">
        <v>102</v>
      </c>
      <c r="B103" s="99" t="s">
        <v>131</v>
      </c>
    </row>
    <row r="104" spans="1:2" ht="12.75">
      <c r="A104" s="308">
        <v>103</v>
      </c>
      <c r="B104" s="268" t="s">
        <v>130</v>
      </c>
    </row>
    <row r="105" spans="1:2" ht="12.75">
      <c r="A105" s="308" t="s">
        <v>1232</v>
      </c>
      <c r="B105" s="99" t="s">
        <v>666</v>
      </c>
    </row>
    <row r="106" spans="1:2" ht="12.75">
      <c r="A106" s="308">
        <v>105</v>
      </c>
      <c r="B106" s="268" t="s">
        <v>136</v>
      </c>
    </row>
    <row r="107" spans="1:2" ht="56.25">
      <c r="A107" s="308">
        <v>106</v>
      </c>
      <c r="B107" s="99" t="s">
        <v>891</v>
      </c>
    </row>
    <row r="108" spans="1:2" ht="12.75">
      <c r="A108" s="308">
        <v>107</v>
      </c>
      <c r="B108" s="268" t="s">
        <v>135</v>
      </c>
    </row>
    <row r="109" spans="1:2" ht="33.75">
      <c r="A109" s="308">
        <v>108</v>
      </c>
      <c r="B109" s="274" t="s">
        <v>273</v>
      </c>
    </row>
    <row r="110" spans="1:2" ht="12.75">
      <c r="A110" s="308">
        <v>109</v>
      </c>
      <c r="B110" s="310" t="s">
        <v>892</v>
      </c>
    </row>
    <row r="111" spans="1:2" ht="12.75">
      <c r="A111" s="308">
        <v>110</v>
      </c>
      <c r="B111" s="286" t="s">
        <v>893</v>
      </c>
    </row>
    <row r="112" spans="1:2" ht="12.75">
      <c r="A112" s="308">
        <v>111</v>
      </c>
      <c r="B112" s="319" t="s">
        <v>150</v>
      </c>
    </row>
    <row r="113" spans="1:2" ht="25.5">
      <c r="A113" s="308">
        <v>112</v>
      </c>
      <c r="B113" s="268" t="s">
        <v>710</v>
      </c>
    </row>
    <row r="114" spans="1:2" ht="22.5">
      <c r="A114" s="308" t="s">
        <v>1232</v>
      </c>
      <c r="B114" s="99" t="s">
        <v>183</v>
      </c>
    </row>
    <row r="115" spans="1:2" ht="25.5">
      <c r="A115" s="308">
        <v>114</v>
      </c>
      <c r="B115" s="268" t="s">
        <v>711</v>
      </c>
    </row>
    <row r="116" spans="1:2" ht="33.75">
      <c r="A116" s="308">
        <v>115</v>
      </c>
      <c r="B116" s="99" t="s">
        <v>142</v>
      </c>
    </row>
    <row r="117" spans="1:2" ht="25.5">
      <c r="A117" s="308">
        <v>116</v>
      </c>
      <c r="B117" s="268" t="s">
        <v>662</v>
      </c>
    </row>
    <row r="118" spans="1:2" ht="38.25">
      <c r="A118" s="308">
        <v>117</v>
      </c>
      <c r="B118" s="316" t="s">
        <v>660</v>
      </c>
    </row>
    <row r="119" spans="1:2" ht="33.75">
      <c r="A119" s="308" t="s">
        <v>1232</v>
      </c>
      <c r="B119" s="99" t="s">
        <v>195</v>
      </c>
    </row>
    <row r="120" spans="1:2" ht="12.75">
      <c r="A120" s="308" t="s">
        <v>1232</v>
      </c>
      <c r="B120" s="268" t="s">
        <v>295</v>
      </c>
    </row>
    <row r="121" spans="1:2" ht="12.75">
      <c r="A121" s="308">
        <v>120</v>
      </c>
      <c r="B121" s="99" t="s">
        <v>194</v>
      </c>
    </row>
    <row r="122" spans="1:2" ht="12.75">
      <c r="A122" s="308" t="s">
        <v>1232</v>
      </c>
      <c r="B122" s="268" t="s">
        <v>187</v>
      </c>
    </row>
    <row r="123" spans="1:2" ht="22.5">
      <c r="A123" s="308">
        <v>122</v>
      </c>
      <c r="B123" s="99" t="s">
        <v>193</v>
      </c>
    </row>
    <row r="124" spans="1:2" ht="25.5">
      <c r="A124" s="308">
        <v>123</v>
      </c>
      <c r="B124" s="268" t="s">
        <v>172</v>
      </c>
    </row>
    <row r="125" spans="1:2" ht="12.75">
      <c r="A125" s="308">
        <v>124</v>
      </c>
      <c r="B125" s="311" t="s">
        <v>656</v>
      </c>
    </row>
    <row r="126" spans="1:2" ht="12.75">
      <c r="A126" s="308">
        <v>125</v>
      </c>
      <c r="B126" s="311" t="s">
        <v>196</v>
      </c>
    </row>
    <row r="127" spans="1:2" ht="12.75">
      <c r="A127" s="308">
        <v>126</v>
      </c>
      <c r="B127" s="311" t="s">
        <v>175</v>
      </c>
    </row>
    <row r="128" spans="1:2" ht="12.75">
      <c r="A128" s="308">
        <v>127</v>
      </c>
      <c r="B128" s="311" t="s">
        <v>657</v>
      </c>
    </row>
    <row r="129" spans="1:2" ht="12.75">
      <c r="A129" s="308">
        <v>128</v>
      </c>
      <c r="B129" s="268" t="s">
        <v>197</v>
      </c>
    </row>
    <row r="130" spans="1:2" ht="12.75">
      <c r="A130" s="308">
        <v>129</v>
      </c>
      <c r="B130" s="311" t="s">
        <v>198</v>
      </c>
    </row>
    <row r="131" spans="1:2" ht="12.75">
      <c r="A131" s="308">
        <v>130</v>
      </c>
      <c r="B131" s="311" t="s">
        <v>199</v>
      </c>
    </row>
    <row r="132" spans="1:2" ht="12.75">
      <c r="A132" s="308">
        <v>131</v>
      </c>
      <c r="B132" s="311" t="s">
        <v>200</v>
      </c>
    </row>
    <row r="133" spans="1:2" ht="12.75">
      <c r="A133" s="308">
        <v>132</v>
      </c>
      <c r="B133" s="311" t="s">
        <v>201</v>
      </c>
    </row>
    <row r="134" spans="1:2" ht="12.75">
      <c r="A134" s="308">
        <v>133</v>
      </c>
      <c r="B134" s="311" t="s">
        <v>202</v>
      </c>
    </row>
    <row r="135" spans="1:2" ht="12.75">
      <c r="A135" s="308">
        <v>134</v>
      </c>
      <c r="B135" s="311" t="s">
        <v>203</v>
      </c>
    </row>
    <row r="136" spans="1:2" ht="12.75">
      <c r="A136" s="308">
        <v>135</v>
      </c>
      <c r="B136" s="311" t="s">
        <v>241</v>
      </c>
    </row>
    <row r="137" spans="1:2" ht="25.5">
      <c r="A137" s="308" t="s">
        <v>1232</v>
      </c>
      <c r="B137" s="268" t="s">
        <v>219</v>
      </c>
    </row>
    <row r="138" spans="1:2" ht="25.5">
      <c r="A138" s="308">
        <v>137</v>
      </c>
      <c r="B138" s="268" t="s">
        <v>206</v>
      </c>
    </row>
    <row r="139" spans="1:2" ht="33.75">
      <c r="A139" s="308">
        <v>138</v>
      </c>
      <c r="B139" s="301" t="s">
        <v>894</v>
      </c>
    </row>
    <row r="140" spans="1:2" ht="25.5">
      <c r="A140" s="308">
        <v>139</v>
      </c>
      <c r="B140" s="326" t="s">
        <v>145</v>
      </c>
    </row>
    <row r="141" spans="1:2" ht="12.75">
      <c r="A141" s="308" t="s">
        <v>1232</v>
      </c>
      <c r="B141" s="268" t="s">
        <v>205</v>
      </c>
    </row>
    <row r="142" spans="1:2" ht="22.5">
      <c r="A142" s="308">
        <v>141</v>
      </c>
      <c r="B142" s="301" t="s">
        <v>926</v>
      </c>
    </row>
    <row r="143" spans="1:2" ht="12.75">
      <c r="A143" s="308">
        <v>142</v>
      </c>
      <c r="B143" s="311" t="s">
        <v>296</v>
      </c>
    </row>
    <row r="144" spans="1:2" ht="12.75">
      <c r="A144" s="308">
        <v>143</v>
      </c>
      <c r="B144" s="301" t="s">
        <v>209</v>
      </c>
    </row>
    <row r="145" spans="1:2" ht="12.75">
      <c r="A145" s="308">
        <v>144</v>
      </c>
      <c r="B145" s="311" t="s">
        <v>297</v>
      </c>
    </row>
    <row r="146" spans="1:2" ht="12.75">
      <c r="A146" s="308">
        <v>145</v>
      </c>
      <c r="B146" s="311" t="s">
        <v>298</v>
      </c>
    </row>
    <row r="147" spans="1:2" ht="12.75">
      <c r="A147" s="308">
        <v>146</v>
      </c>
      <c r="B147" s="327" t="s">
        <v>659</v>
      </c>
    </row>
    <row r="148" spans="1:2" ht="15.75">
      <c r="A148" s="308">
        <v>147</v>
      </c>
      <c r="B148" s="312" t="s">
        <v>712</v>
      </c>
    </row>
    <row r="149" spans="1:2" ht="12.75">
      <c r="A149" s="308">
        <v>148</v>
      </c>
      <c r="B149" s="268" t="s">
        <v>240</v>
      </c>
    </row>
    <row r="150" spans="1:2" ht="22.5">
      <c r="A150" s="308">
        <v>149</v>
      </c>
      <c r="B150" s="301" t="s">
        <v>713</v>
      </c>
    </row>
    <row r="151" spans="1:2" ht="12.75">
      <c r="A151" s="308">
        <v>150</v>
      </c>
      <c r="B151" s="268" t="s">
        <v>696</v>
      </c>
    </row>
    <row r="152" spans="1:2" ht="12.75">
      <c r="A152" s="308">
        <v>151</v>
      </c>
      <c r="B152" s="268" t="s">
        <v>697</v>
      </c>
    </row>
    <row r="153" spans="1:2" ht="12.75">
      <c r="A153" s="308">
        <v>152</v>
      </c>
      <c r="B153" s="268" t="s">
        <v>698</v>
      </c>
    </row>
    <row r="154" spans="1:2" ht="12.75">
      <c r="A154" s="308">
        <v>153</v>
      </c>
      <c r="B154" s="268" t="s">
        <v>211</v>
      </c>
    </row>
    <row r="155" spans="1:2" ht="12.75">
      <c r="A155" s="308">
        <v>154</v>
      </c>
      <c r="B155" s="268" t="s">
        <v>212</v>
      </c>
    </row>
    <row r="156" spans="1:2" ht="12.75">
      <c r="A156" s="308">
        <v>155</v>
      </c>
      <c r="B156" s="268" t="s">
        <v>213</v>
      </c>
    </row>
    <row r="157" spans="1:2" ht="12.75">
      <c r="A157" s="308">
        <v>156</v>
      </c>
      <c r="B157" s="268" t="s">
        <v>214</v>
      </c>
    </row>
    <row r="158" spans="1:2" ht="12.75">
      <c r="A158" s="308">
        <v>157</v>
      </c>
      <c r="B158" s="319" t="s">
        <v>796</v>
      </c>
    </row>
    <row r="159" spans="1:2" ht="12.75">
      <c r="A159" s="308">
        <v>158</v>
      </c>
      <c r="B159" s="268" t="s">
        <v>23</v>
      </c>
    </row>
    <row r="160" spans="1:2" ht="51">
      <c r="A160" s="308">
        <v>159</v>
      </c>
      <c r="B160" s="271" t="s">
        <v>714</v>
      </c>
    </row>
    <row r="161" spans="1:2" ht="33.75">
      <c r="A161" s="308">
        <v>160</v>
      </c>
      <c r="B161" s="301" t="s">
        <v>5</v>
      </c>
    </row>
    <row r="162" spans="1:2" ht="12.75">
      <c r="A162" s="308">
        <v>161</v>
      </c>
      <c r="B162" s="3" t="s">
        <v>699</v>
      </c>
    </row>
    <row r="163" spans="1:2" ht="12.75">
      <c r="A163" s="308">
        <v>162</v>
      </c>
      <c r="B163" s="3" t="s">
        <v>700</v>
      </c>
    </row>
    <row r="164" spans="1:2" ht="12.75">
      <c r="A164" s="308">
        <v>163</v>
      </c>
      <c r="B164" s="3" t="s">
        <v>701</v>
      </c>
    </row>
    <row r="165" spans="1:2" ht="12.75">
      <c r="A165" s="308">
        <v>164</v>
      </c>
      <c r="B165" s="3" t="s">
        <v>702</v>
      </c>
    </row>
    <row r="166" spans="1:2" ht="12.75">
      <c r="A166" s="308">
        <v>165</v>
      </c>
      <c r="B166" s="3" t="s">
        <v>703</v>
      </c>
    </row>
    <row r="167" spans="1:2" ht="12.75">
      <c r="A167" s="308">
        <v>166</v>
      </c>
      <c r="B167" s="3" t="s">
        <v>704</v>
      </c>
    </row>
    <row r="168" spans="1:2" ht="12.75">
      <c r="A168" s="308">
        <v>167</v>
      </c>
      <c r="B168" s="328" t="s">
        <v>923</v>
      </c>
    </row>
    <row r="169" spans="1:2" ht="18">
      <c r="A169" s="308">
        <v>168</v>
      </c>
      <c r="B169" s="275" t="s">
        <v>143</v>
      </c>
    </row>
    <row r="170" spans="1:2" ht="15.75">
      <c r="A170" s="308">
        <v>169</v>
      </c>
      <c r="B170" s="312" t="s">
        <v>293</v>
      </c>
    </row>
    <row r="171" spans="1:2" ht="15.75">
      <c r="A171" s="308">
        <v>170</v>
      </c>
      <c r="B171" s="313" t="s">
        <v>215</v>
      </c>
    </row>
    <row r="172" spans="1:2" ht="25.5">
      <c r="A172" s="308">
        <v>171</v>
      </c>
      <c r="B172" s="268" t="s">
        <v>715</v>
      </c>
    </row>
    <row r="173" spans="1:2" ht="33.75">
      <c r="A173" s="308" t="s">
        <v>1232</v>
      </c>
      <c r="B173" s="276" t="s">
        <v>216</v>
      </c>
    </row>
    <row r="174" spans="1:2" ht="33.75">
      <c r="A174" s="308">
        <v>173</v>
      </c>
      <c r="B174" s="276" t="s">
        <v>217</v>
      </c>
    </row>
    <row r="175" spans="1:2" ht="33.75">
      <c r="A175" s="308">
        <v>174</v>
      </c>
      <c r="B175" s="276" t="s">
        <v>802</v>
      </c>
    </row>
    <row r="176" spans="1:2" ht="33.75">
      <c r="A176" s="308">
        <v>175</v>
      </c>
      <c r="B176" s="276" t="s">
        <v>927</v>
      </c>
    </row>
    <row r="177" spans="1:2" ht="12.75">
      <c r="A177" s="308">
        <v>176</v>
      </c>
      <c r="B177" s="268" t="s">
        <v>705</v>
      </c>
    </row>
    <row r="178" spans="1:2" ht="33.75">
      <c r="A178" s="308">
        <v>177</v>
      </c>
      <c r="B178" s="289" t="s">
        <v>732</v>
      </c>
    </row>
    <row r="179" spans="1:2" ht="22.5">
      <c r="A179" s="308">
        <v>178</v>
      </c>
      <c r="B179" s="289" t="s">
        <v>733</v>
      </c>
    </row>
    <row r="180" spans="1:2" ht="22.5">
      <c r="A180" s="308">
        <v>179</v>
      </c>
      <c r="B180" s="287" t="s">
        <v>735</v>
      </c>
    </row>
    <row r="181" spans="1:2" ht="22.5">
      <c r="A181" s="308">
        <v>180</v>
      </c>
      <c r="B181" s="287" t="s">
        <v>730</v>
      </c>
    </row>
    <row r="182" spans="1:2" ht="22.5">
      <c r="A182" s="308">
        <v>181</v>
      </c>
      <c r="B182" s="287" t="s">
        <v>731</v>
      </c>
    </row>
    <row r="183" spans="1:2" ht="12.75">
      <c r="A183" s="308">
        <v>182</v>
      </c>
      <c r="B183" s="287" t="s">
        <v>727</v>
      </c>
    </row>
    <row r="184" spans="1:2" ht="12.75">
      <c r="A184" s="308">
        <v>183</v>
      </c>
      <c r="B184" s="287" t="s">
        <v>728</v>
      </c>
    </row>
    <row r="185" spans="1:2" ht="12.75">
      <c r="A185" s="308">
        <v>184</v>
      </c>
      <c r="B185" s="287" t="s">
        <v>729</v>
      </c>
    </row>
    <row r="186" spans="1:2" ht="33.75">
      <c r="A186" s="308">
        <v>185</v>
      </c>
      <c r="B186" s="277" t="s">
        <v>895</v>
      </c>
    </row>
    <row r="187" spans="1:2" ht="12.75">
      <c r="A187" s="308">
        <v>186</v>
      </c>
      <c r="B187" s="278" t="s">
        <v>896</v>
      </c>
    </row>
    <row r="188" spans="1:2" ht="12.75">
      <c r="A188" s="308">
        <v>187</v>
      </c>
      <c r="B188" s="268" t="s">
        <v>220</v>
      </c>
    </row>
    <row r="189" spans="1:2" ht="22.5">
      <c r="A189" s="308">
        <v>188</v>
      </c>
      <c r="B189" s="329" t="s">
        <v>134</v>
      </c>
    </row>
    <row r="190" spans="1:2" ht="22.5">
      <c r="A190" s="308">
        <v>189</v>
      </c>
      <c r="B190" s="287" t="s">
        <v>734</v>
      </c>
    </row>
    <row r="191" spans="1:2" ht="12.75">
      <c r="A191" s="308" t="s">
        <v>1232</v>
      </c>
      <c r="B191" s="319" t="s">
        <v>897</v>
      </c>
    </row>
    <row r="192" spans="1:2" ht="25.5">
      <c r="A192" s="308" t="s">
        <v>1232</v>
      </c>
      <c r="B192" s="268" t="s">
        <v>664</v>
      </c>
    </row>
    <row r="193" spans="1:2" ht="22.5">
      <c r="A193" s="308" t="s">
        <v>1232</v>
      </c>
      <c r="B193" s="301" t="s">
        <v>280</v>
      </c>
    </row>
    <row r="194" spans="1:2" ht="12.75">
      <c r="A194" s="308">
        <v>193</v>
      </c>
      <c r="B194" s="302" t="s">
        <v>898</v>
      </c>
    </row>
    <row r="195" spans="1:2" ht="12.75">
      <c r="A195" s="308">
        <v>194</v>
      </c>
      <c r="B195" s="302" t="s">
        <v>899</v>
      </c>
    </row>
    <row r="196" spans="1:2" ht="63.75">
      <c r="A196" s="308">
        <v>195</v>
      </c>
      <c r="B196" s="316" t="s">
        <v>661</v>
      </c>
    </row>
    <row r="197" spans="1:2" ht="12.75">
      <c r="A197" s="308">
        <v>196</v>
      </c>
      <c r="B197" s="302" t="s">
        <v>900</v>
      </c>
    </row>
    <row r="198" spans="1:2" ht="12.75">
      <c r="A198" s="308">
        <v>197</v>
      </c>
      <c r="B198" s="302" t="s">
        <v>901</v>
      </c>
    </row>
    <row r="199" spans="1:2" ht="12.75">
      <c r="A199" s="308">
        <v>198</v>
      </c>
      <c r="B199" s="302" t="s">
        <v>902</v>
      </c>
    </row>
    <row r="200" spans="1:2" ht="12.75">
      <c r="A200" s="308">
        <v>199</v>
      </c>
      <c r="B200" s="302" t="s">
        <v>903</v>
      </c>
    </row>
    <row r="201" spans="1:2" ht="25.5">
      <c r="A201" s="308">
        <v>200</v>
      </c>
      <c r="B201" s="268" t="s">
        <v>665</v>
      </c>
    </row>
    <row r="202" spans="1:2" ht="22.5">
      <c r="A202" s="308">
        <v>201</v>
      </c>
      <c r="B202" s="206" t="s">
        <v>928</v>
      </c>
    </row>
    <row r="203" spans="1:2" ht="25.5">
      <c r="A203" s="308" t="s">
        <v>1232</v>
      </c>
      <c r="B203" s="268" t="s">
        <v>667</v>
      </c>
    </row>
    <row r="204" spans="1:2" ht="22.5">
      <c r="A204" s="308" t="s">
        <v>1232</v>
      </c>
      <c r="B204" s="206" t="s">
        <v>247</v>
      </c>
    </row>
    <row r="205" spans="1:2" ht="27">
      <c r="A205" s="308">
        <v>204</v>
      </c>
      <c r="B205" s="268" t="s">
        <v>1052</v>
      </c>
    </row>
    <row r="206" spans="1:2" ht="12.75">
      <c r="A206" s="308" t="s">
        <v>1232</v>
      </c>
      <c r="B206" s="276" t="s">
        <v>740</v>
      </c>
    </row>
    <row r="207" spans="1:2" ht="12.75">
      <c r="A207" s="308">
        <v>206</v>
      </c>
      <c r="B207" s="330" t="s">
        <v>738</v>
      </c>
    </row>
    <row r="208" spans="1:2" ht="15.75">
      <c r="A208" s="308" t="s">
        <v>1232</v>
      </c>
      <c r="B208" s="312" t="s">
        <v>737</v>
      </c>
    </row>
    <row r="209" spans="1:2" ht="39.75">
      <c r="A209" s="308">
        <v>208</v>
      </c>
      <c r="B209" s="3" t="s">
        <v>513</v>
      </c>
    </row>
    <row r="210" spans="1:2" ht="33.75">
      <c r="A210" s="308">
        <v>209</v>
      </c>
      <c r="B210" s="276" t="s">
        <v>904</v>
      </c>
    </row>
    <row r="211" spans="1:2" ht="12.75">
      <c r="A211" s="308" t="s">
        <v>1232</v>
      </c>
      <c r="B211" s="319" t="s">
        <v>905</v>
      </c>
    </row>
    <row r="212" spans="1:2" ht="25.5">
      <c r="A212" s="308">
        <v>211</v>
      </c>
      <c r="B212" s="3" t="s">
        <v>937</v>
      </c>
    </row>
    <row r="213" spans="1:2" ht="38.25">
      <c r="A213" s="308" t="s">
        <v>1232</v>
      </c>
      <c r="B213" s="281" t="s">
        <v>938</v>
      </c>
    </row>
    <row r="214" spans="1:2" ht="33.75">
      <c r="A214" s="308" t="s">
        <v>1232</v>
      </c>
      <c r="B214" s="280" t="s">
        <v>355</v>
      </c>
    </row>
    <row r="215" spans="1:2" ht="12.75">
      <c r="A215" s="308" t="s">
        <v>1232</v>
      </c>
      <c r="B215" s="319" t="s">
        <v>736</v>
      </c>
    </row>
    <row r="216" spans="1:2" ht="21">
      <c r="A216" s="308">
        <v>215</v>
      </c>
      <c r="B216" s="331" t="s">
        <v>790</v>
      </c>
    </row>
    <row r="217" spans="1:2" ht="12.75">
      <c r="A217" s="308" t="s">
        <v>1232</v>
      </c>
      <c r="B217" s="319" t="s">
        <v>688</v>
      </c>
    </row>
    <row r="218" spans="1:2" ht="12.75">
      <c r="A218" s="308">
        <v>217</v>
      </c>
      <c r="B218" s="281" t="s">
        <v>791</v>
      </c>
    </row>
    <row r="219" spans="1:2" ht="33.75">
      <c r="A219" s="308" t="s">
        <v>1232</v>
      </c>
      <c r="B219" s="284" t="s">
        <v>22</v>
      </c>
    </row>
    <row r="220" spans="1:2" ht="12.75">
      <c r="A220" s="308">
        <v>219</v>
      </c>
      <c r="B220" s="332" t="s">
        <v>741</v>
      </c>
    </row>
    <row r="221" spans="1:2" ht="38.25">
      <c r="A221" s="308">
        <v>220</v>
      </c>
      <c r="B221" s="333" t="s">
        <v>742</v>
      </c>
    </row>
    <row r="222" spans="1:2" ht="12.75">
      <c r="A222" s="308">
        <v>221</v>
      </c>
      <c r="B222" s="332" t="s">
        <v>743</v>
      </c>
    </row>
    <row r="223" spans="1:2" ht="38.25">
      <c r="A223" s="308">
        <v>222</v>
      </c>
      <c r="B223" s="332" t="s">
        <v>744</v>
      </c>
    </row>
    <row r="224" spans="1:2" ht="12.75">
      <c r="A224" s="308">
        <v>223</v>
      </c>
      <c r="B224" s="289" t="s">
        <v>274</v>
      </c>
    </row>
    <row r="225" spans="1:2" ht="12.75">
      <c r="A225" s="308">
        <v>224</v>
      </c>
      <c r="B225" s="287" t="s">
        <v>745</v>
      </c>
    </row>
    <row r="226" spans="1:2" ht="12.75">
      <c r="A226" s="308">
        <v>225</v>
      </c>
      <c r="B226" s="289" t="s">
        <v>746</v>
      </c>
    </row>
    <row r="227" spans="1:2" ht="12.75">
      <c r="A227" s="308">
        <v>226</v>
      </c>
      <c r="B227" s="289" t="s">
        <v>747</v>
      </c>
    </row>
    <row r="228" spans="1:2" ht="12.75">
      <c r="A228" s="308" t="s">
        <v>1232</v>
      </c>
      <c r="B228" s="334" t="s">
        <v>748</v>
      </c>
    </row>
    <row r="229" spans="1:2" ht="25.5">
      <c r="A229" s="308">
        <v>228</v>
      </c>
      <c r="B229" s="281" t="s">
        <v>803</v>
      </c>
    </row>
    <row r="230" spans="1:2" ht="26.25" customHeight="1">
      <c r="A230" s="308" t="s">
        <v>1232</v>
      </c>
      <c r="B230" s="316" t="s">
        <v>749</v>
      </c>
    </row>
    <row r="231" spans="1:2" ht="25.5">
      <c r="A231" s="308">
        <v>230</v>
      </c>
      <c r="B231" s="268" t="s">
        <v>929</v>
      </c>
    </row>
    <row r="232" spans="1:2" ht="45">
      <c r="A232" s="308" t="s">
        <v>1232</v>
      </c>
      <c r="B232" s="335" t="s">
        <v>776</v>
      </c>
    </row>
    <row r="233" spans="1:2" ht="12.75">
      <c r="A233" s="308">
        <v>232</v>
      </c>
      <c r="B233" s="336" t="s">
        <v>1084</v>
      </c>
    </row>
    <row r="234" spans="1:2" ht="25.5">
      <c r="A234" s="308">
        <v>233</v>
      </c>
      <c r="B234" s="281" t="s">
        <v>752</v>
      </c>
    </row>
    <row r="235" spans="1:2" ht="22.5">
      <c r="A235" s="308" t="s">
        <v>1232</v>
      </c>
      <c r="B235" s="284" t="s">
        <v>753</v>
      </c>
    </row>
    <row r="236" spans="1:2" ht="25.5">
      <c r="A236" s="308" t="s">
        <v>1232</v>
      </c>
      <c r="B236" s="3" t="s">
        <v>754</v>
      </c>
    </row>
    <row r="237" spans="1:2" ht="22.5">
      <c r="A237" s="308" t="s">
        <v>1232</v>
      </c>
      <c r="B237" s="284" t="s">
        <v>755</v>
      </c>
    </row>
    <row r="238" spans="1:2" ht="12.75">
      <c r="A238" s="308">
        <v>237</v>
      </c>
      <c r="B238" s="289" t="s">
        <v>28</v>
      </c>
    </row>
    <row r="239" spans="1:2" ht="12.75">
      <c r="A239" s="308">
        <v>238</v>
      </c>
      <c r="B239" s="287" t="s">
        <v>275</v>
      </c>
    </row>
    <row r="240" spans="1:2" ht="12.75">
      <c r="A240" s="308">
        <v>239</v>
      </c>
      <c r="B240" s="287" t="s">
        <v>276</v>
      </c>
    </row>
    <row r="241" spans="1:2" ht="12.75">
      <c r="A241" s="308">
        <v>240</v>
      </c>
      <c r="B241" s="337" t="s">
        <v>24</v>
      </c>
    </row>
    <row r="242" spans="1:2" ht="12.75">
      <c r="A242" s="308" t="s">
        <v>1232</v>
      </c>
      <c r="B242" s="330" t="s">
        <v>663</v>
      </c>
    </row>
    <row r="243" spans="1:2" ht="25.5">
      <c r="A243" s="308" t="s">
        <v>1232</v>
      </c>
      <c r="B243" s="281" t="s">
        <v>758</v>
      </c>
    </row>
    <row r="244" spans="1:2" ht="22.5">
      <c r="A244" s="308" t="s">
        <v>1232</v>
      </c>
      <c r="B244" s="284" t="s">
        <v>759</v>
      </c>
    </row>
    <row r="245" spans="1:2" ht="25.5">
      <c r="A245" s="308">
        <v>244</v>
      </c>
      <c r="B245" s="3" t="s">
        <v>25</v>
      </c>
    </row>
    <row r="246" spans="1:2" ht="45">
      <c r="A246" s="308">
        <v>245</v>
      </c>
      <c r="B246" s="206" t="s">
        <v>26</v>
      </c>
    </row>
    <row r="247" spans="1:2" ht="12.75">
      <c r="A247" s="308">
        <v>246</v>
      </c>
      <c r="B247" s="289" t="s">
        <v>760</v>
      </c>
    </row>
    <row r="248" spans="1:2" ht="12.75">
      <c r="A248" s="308">
        <v>247</v>
      </c>
      <c r="B248" s="289" t="s">
        <v>761</v>
      </c>
    </row>
    <row r="249" spans="1:2" ht="12.75">
      <c r="A249" s="308">
        <v>248</v>
      </c>
      <c r="B249" s="287" t="s">
        <v>762</v>
      </c>
    </row>
    <row r="250" spans="1:2" ht="15.75">
      <c r="A250" s="308" t="s">
        <v>1232</v>
      </c>
      <c r="B250" s="312" t="s">
        <v>763</v>
      </c>
    </row>
    <row r="251" spans="1:2" ht="25.5">
      <c r="A251" s="308" t="s">
        <v>1232</v>
      </c>
      <c r="B251" s="3" t="s">
        <v>31</v>
      </c>
    </row>
    <row r="252" spans="1:2" ht="56.25">
      <c r="A252" s="308" t="s">
        <v>1232</v>
      </c>
      <c r="B252" s="284" t="s">
        <v>906</v>
      </c>
    </row>
    <row r="253" spans="1:2" ht="12.75">
      <c r="A253" s="308" t="s">
        <v>1232</v>
      </c>
      <c r="B253" s="303" t="s">
        <v>27</v>
      </c>
    </row>
    <row r="254" spans="1:2" ht="22.5">
      <c r="A254" s="308" t="s">
        <v>1232</v>
      </c>
      <c r="B254" s="304" t="s">
        <v>764</v>
      </c>
    </row>
    <row r="255" spans="1:2" ht="12.75">
      <c r="A255" s="308" t="s">
        <v>1232</v>
      </c>
      <c r="B255" s="287" t="s">
        <v>765</v>
      </c>
    </row>
    <row r="256" spans="1:2" ht="33.75">
      <c r="A256" s="308" t="s">
        <v>1232</v>
      </c>
      <c r="B256" s="287" t="s">
        <v>766</v>
      </c>
    </row>
    <row r="257" spans="1:2" ht="12.75">
      <c r="A257" s="308" t="s">
        <v>1232</v>
      </c>
      <c r="B257" s="287" t="s">
        <v>277</v>
      </c>
    </row>
    <row r="258" spans="1:2" ht="25.5">
      <c r="A258" s="308" t="s">
        <v>1232</v>
      </c>
      <c r="B258" s="268" t="s">
        <v>767</v>
      </c>
    </row>
    <row r="259" spans="1:2" ht="33.75">
      <c r="A259" s="308" t="s">
        <v>1232</v>
      </c>
      <c r="B259" s="206" t="s">
        <v>907</v>
      </c>
    </row>
    <row r="260" spans="1:2" ht="12.75">
      <c r="A260" s="308" t="s">
        <v>1232</v>
      </c>
      <c r="B260" s="305" t="s">
        <v>768</v>
      </c>
    </row>
    <row r="261" spans="1:2" ht="12.75">
      <c r="A261" s="308" t="s">
        <v>1232</v>
      </c>
      <c r="B261" s="306" t="s">
        <v>769</v>
      </c>
    </row>
    <row r="262" spans="1:2" ht="12.75">
      <c r="A262" s="308" t="s">
        <v>1232</v>
      </c>
      <c r="B262" s="307" t="s">
        <v>770</v>
      </c>
    </row>
    <row r="263" spans="1:2" ht="25.5">
      <c r="A263" s="308" t="s">
        <v>1232</v>
      </c>
      <c r="B263" s="268" t="s">
        <v>771</v>
      </c>
    </row>
    <row r="264" spans="1:2" ht="33.75">
      <c r="A264" s="308" t="s">
        <v>1232</v>
      </c>
      <c r="B264" s="162" t="s">
        <v>930</v>
      </c>
    </row>
    <row r="265" spans="1:2" ht="33.75">
      <c r="A265" s="308" t="s">
        <v>1232</v>
      </c>
      <c r="B265" s="162" t="s">
        <v>1013</v>
      </c>
    </row>
    <row r="266" spans="1:2" ht="13.5" thickBot="1">
      <c r="A266" s="308" t="s">
        <v>1232</v>
      </c>
      <c r="B266" s="338" t="s">
        <v>772</v>
      </c>
    </row>
    <row r="267" spans="1:2" ht="13.5" thickBot="1">
      <c r="A267" s="308" t="s">
        <v>1232</v>
      </c>
      <c r="B267" s="338" t="s">
        <v>674</v>
      </c>
    </row>
    <row r="268" spans="1:2" ht="13.5" thickBot="1">
      <c r="A268" s="308" t="s">
        <v>1232</v>
      </c>
      <c r="B268" s="339" t="s">
        <v>673</v>
      </c>
    </row>
    <row r="269" spans="1:2" ht="13.5" thickBot="1">
      <c r="A269" s="308" t="s">
        <v>1232</v>
      </c>
      <c r="B269" s="340" t="s">
        <v>773</v>
      </c>
    </row>
    <row r="270" spans="1:2" ht="13.5" thickBot="1">
      <c r="A270" s="308" t="s">
        <v>1232</v>
      </c>
      <c r="B270" s="340" t="s">
        <v>676</v>
      </c>
    </row>
    <row r="271" spans="1:2" ht="13.5" thickBot="1">
      <c r="A271" s="308" t="s">
        <v>1232</v>
      </c>
      <c r="B271" s="339" t="s">
        <v>675</v>
      </c>
    </row>
    <row r="272" spans="1:2" ht="12.75">
      <c r="A272" s="308" t="s">
        <v>1232</v>
      </c>
      <c r="B272" s="341" t="s">
        <v>774</v>
      </c>
    </row>
    <row r="273" spans="1:2" ht="12.75">
      <c r="A273" s="308">
        <v>272</v>
      </c>
      <c r="B273" s="342" t="s">
        <v>669</v>
      </c>
    </row>
    <row r="274" spans="1:2" ht="12.75">
      <c r="A274" s="308">
        <v>273</v>
      </c>
      <c r="B274" s="302" t="s">
        <v>670</v>
      </c>
    </row>
    <row r="275" spans="1:2" ht="13.5" thickBot="1">
      <c r="A275" s="308">
        <v>274</v>
      </c>
      <c r="B275" s="343" t="s">
        <v>671</v>
      </c>
    </row>
    <row r="276" spans="1:2" ht="13.5" thickBot="1">
      <c r="A276" s="308" t="s">
        <v>1232</v>
      </c>
      <c r="B276" s="344" t="s">
        <v>672</v>
      </c>
    </row>
    <row r="277" spans="1:2" ht="12.75">
      <c r="A277" s="308" t="s">
        <v>1232</v>
      </c>
      <c r="B277" s="345" t="s">
        <v>780</v>
      </c>
    </row>
    <row r="278" spans="1:2" ht="12.75">
      <c r="A278" s="308" t="s">
        <v>1232</v>
      </c>
      <c r="B278" s="346" t="s">
        <v>677</v>
      </c>
    </row>
    <row r="279" spans="1:2" ht="12.75">
      <c r="A279" s="308" t="s">
        <v>1232</v>
      </c>
      <c r="B279" s="319" t="s">
        <v>9</v>
      </c>
    </row>
    <row r="280" spans="1:2" ht="12.75">
      <c r="A280" s="308" t="s">
        <v>1232</v>
      </c>
      <c r="B280" s="347" t="s">
        <v>678</v>
      </c>
    </row>
    <row r="281" spans="1:2" ht="25.5">
      <c r="A281" s="308" t="s">
        <v>1232</v>
      </c>
      <c r="B281" s="3" t="s">
        <v>281</v>
      </c>
    </row>
    <row r="282" spans="1:2" ht="12.75">
      <c r="A282" s="308" t="s">
        <v>1232</v>
      </c>
      <c r="B282" s="301" t="s">
        <v>8</v>
      </c>
    </row>
    <row r="283" spans="1:2" ht="12.75">
      <c r="A283" s="308">
        <v>282</v>
      </c>
      <c r="B283" s="301" t="s">
        <v>692</v>
      </c>
    </row>
    <row r="284" spans="1:2" ht="25.5">
      <c r="A284" s="308" t="s">
        <v>1232</v>
      </c>
      <c r="B284" s="281" t="s">
        <v>680</v>
      </c>
    </row>
    <row r="285" spans="1:2" ht="45">
      <c r="A285" s="308" t="s">
        <v>1232</v>
      </c>
      <c r="B285" s="206" t="s">
        <v>288</v>
      </c>
    </row>
    <row r="286" spans="1:2" ht="38.25">
      <c r="A286" s="308">
        <v>285</v>
      </c>
      <c r="B286" s="281" t="s">
        <v>681</v>
      </c>
    </row>
    <row r="287" spans="1:2" ht="12.75">
      <c r="A287" s="308">
        <v>286</v>
      </c>
      <c r="B287" s="206" t="s">
        <v>289</v>
      </c>
    </row>
    <row r="288" spans="1:2" ht="25.5">
      <c r="A288" s="308" t="s">
        <v>1232</v>
      </c>
      <c r="B288" s="282" t="s">
        <v>781</v>
      </c>
    </row>
    <row r="289" spans="1:2" ht="12.75">
      <c r="A289" s="308">
        <v>288</v>
      </c>
      <c r="B289" s="287" t="s">
        <v>782</v>
      </c>
    </row>
    <row r="290" spans="1:2" ht="22.5">
      <c r="A290" s="308" t="s">
        <v>1232</v>
      </c>
      <c r="B290" s="287" t="s">
        <v>792</v>
      </c>
    </row>
    <row r="291" spans="1:2" ht="12.75">
      <c r="A291" s="308">
        <v>290</v>
      </c>
      <c r="B291" s="287" t="s">
        <v>783</v>
      </c>
    </row>
    <row r="292" spans="1:2" ht="25.5">
      <c r="A292" s="308">
        <v>291</v>
      </c>
      <c r="B292" s="282" t="s">
        <v>683</v>
      </c>
    </row>
    <row r="293" spans="1:2" ht="33.75">
      <c r="A293" s="308" t="s">
        <v>1232</v>
      </c>
      <c r="B293" s="206" t="s">
        <v>757</v>
      </c>
    </row>
    <row r="294" spans="1:2" ht="12.75">
      <c r="A294" s="308">
        <v>293</v>
      </c>
      <c r="B294" s="3" t="s">
        <v>686</v>
      </c>
    </row>
    <row r="295" spans="1:2" ht="22.5">
      <c r="A295" s="308">
        <v>294</v>
      </c>
      <c r="B295" s="283" t="s">
        <v>684</v>
      </c>
    </row>
    <row r="296" spans="1:2" ht="12.75">
      <c r="A296" s="308">
        <v>295</v>
      </c>
      <c r="B296" s="289" t="s">
        <v>784</v>
      </c>
    </row>
    <row r="297" spans="1:2" ht="12.75">
      <c r="A297" s="308">
        <v>296</v>
      </c>
      <c r="B297" s="287" t="s">
        <v>785</v>
      </c>
    </row>
    <row r="298" spans="1:2" ht="12.75">
      <c r="A298" s="308">
        <v>297</v>
      </c>
      <c r="B298" s="289" t="s">
        <v>786</v>
      </c>
    </row>
    <row r="299" spans="1:2" ht="12.75">
      <c r="A299" s="308">
        <v>298</v>
      </c>
      <c r="B299" s="289" t="s">
        <v>931</v>
      </c>
    </row>
    <row r="300" spans="1:2" ht="38.25">
      <c r="A300" s="308">
        <v>299</v>
      </c>
      <c r="B300" s="3" t="s">
        <v>687</v>
      </c>
    </row>
    <row r="301" spans="1:2" ht="22.5">
      <c r="A301" s="308">
        <v>300</v>
      </c>
      <c r="B301" s="283" t="s">
        <v>685</v>
      </c>
    </row>
    <row r="302" spans="1:2" ht="12.75">
      <c r="A302" s="308">
        <v>301</v>
      </c>
      <c r="B302" s="289" t="s">
        <v>282</v>
      </c>
    </row>
    <row r="303" spans="1:2" ht="51">
      <c r="A303" s="308">
        <v>302</v>
      </c>
      <c r="B303" s="3" t="s">
        <v>285</v>
      </c>
    </row>
    <row r="304" spans="1:2" ht="12.75">
      <c r="A304" s="308">
        <v>303</v>
      </c>
      <c r="B304" s="289" t="s">
        <v>788</v>
      </c>
    </row>
    <row r="305" spans="1:2" ht="12.75">
      <c r="A305" s="308">
        <v>304</v>
      </c>
      <c r="B305" s="289" t="s">
        <v>789</v>
      </c>
    </row>
    <row r="306" spans="1:2" ht="12.75">
      <c r="A306" s="308">
        <v>305</v>
      </c>
      <c r="B306" s="289" t="s">
        <v>283</v>
      </c>
    </row>
    <row r="307" spans="1:2" ht="12.75">
      <c r="A307" s="308">
        <v>306</v>
      </c>
      <c r="B307" s="289" t="s">
        <v>284</v>
      </c>
    </row>
    <row r="308" spans="1:2" ht="21">
      <c r="A308" s="308">
        <v>307</v>
      </c>
      <c r="B308" s="331" t="s">
        <v>810</v>
      </c>
    </row>
    <row r="309" spans="1:2" ht="15.75">
      <c r="A309" s="308" t="s">
        <v>1232</v>
      </c>
      <c r="B309" s="312" t="s">
        <v>793</v>
      </c>
    </row>
    <row r="310" spans="1:2" ht="45">
      <c r="A310" s="308" t="s">
        <v>1232</v>
      </c>
      <c r="B310" s="276" t="s">
        <v>290</v>
      </c>
    </row>
    <row r="311" spans="1:2" ht="21">
      <c r="A311" s="308" t="s">
        <v>1232</v>
      </c>
      <c r="B311" s="285" t="s">
        <v>908</v>
      </c>
    </row>
    <row r="312" spans="1:2" ht="25.5">
      <c r="A312" s="308">
        <v>311</v>
      </c>
      <c r="B312" s="281" t="s">
        <v>291</v>
      </c>
    </row>
    <row r="313" spans="1:2" ht="25.5">
      <c r="A313" s="308" t="s">
        <v>1232</v>
      </c>
      <c r="B313" s="282" t="s">
        <v>794</v>
      </c>
    </row>
    <row r="314" spans="1:2" ht="12.75">
      <c r="A314" s="308">
        <v>313</v>
      </c>
      <c r="B314" s="287" t="s">
        <v>811</v>
      </c>
    </row>
    <row r="315" spans="1:2" ht="25.5">
      <c r="A315" s="308">
        <v>314</v>
      </c>
      <c r="B315" s="282" t="s">
        <v>795</v>
      </c>
    </row>
    <row r="316" spans="1:2" ht="12.75">
      <c r="A316" s="308" t="s">
        <v>1232</v>
      </c>
      <c r="B316" s="316"/>
    </row>
    <row r="317" spans="1:2" ht="12.75">
      <c r="A317" s="308" t="s">
        <v>1232</v>
      </c>
      <c r="B317" s="328" t="s">
        <v>924</v>
      </c>
    </row>
    <row r="318" spans="1:2" ht="51">
      <c r="A318" s="308">
        <v>317</v>
      </c>
      <c r="B318" s="315" t="s">
        <v>286</v>
      </c>
    </row>
    <row r="319" spans="1:2" ht="25.5">
      <c r="A319" s="308" t="s">
        <v>1232</v>
      </c>
      <c r="B319" s="281" t="s">
        <v>691</v>
      </c>
    </row>
    <row r="320" spans="1:2" ht="38.25">
      <c r="A320" s="308" t="s">
        <v>1232</v>
      </c>
      <c r="B320" s="281" t="s">
        <v>909</v>
      </c>
    </row>
    <row r="321" spans="1:2" ht="25.5">
      <c r="A321" s="308">
        <v>320</v>
      </c>
      <c r="B321" s="281" t="s">
        <v>689</v>
      </c>
    </row>
    <row r="322" spans="1:2" ht="36">
      <c r="A322" s="308">
        <v>321</v>
      </c>
      <c r="B322" s="331" t="s">
        <v>7</v>
      </c>
    </row>
    <row r="323" spans="1:2" ht="12.75">
      <c r="A323" s="308">
        <v>322</v>
      </c>
      <c r="B323" s="268" t="s">
        <v>6</v>
      </c>
    </row>
    <row r="324" spans="1:2" ht="33.75">
      <c r="A324" s="308">
        <v>323</v>
      </c>
      <c r="B324" s="99" t="s">
        <v>806</v>
      </c>
    </row>
    <row r="325" spans="1:2" ht="12.75">
      <c r="A325" s="308">
        <v>324</v>
      </c>
      <c r="B325" s="99" t="s">
        <v>568</v>
      </c>
    </row>
    <row r="326" spans="1:2" ht="12.75">
      <c r="A326" s="308">
        <v>325</v>
      </c>
      <c r="B326" s="289" t="s">
        <v>569</v>
      </c>
    </row>
    <row r="327" spans="1:2" ht="12.75">
      <c r="A327" s="308">
        <v>326</v>
      </c>
      <c r="B327" s="289" t="s">
        <v>570</v>
      </c>
    </row>
    <row r="328" spans="1:2" ht="38.25">
      <c r="A328" s="308">
        <v>327</v>
      </c>
      <c r="B328" s="268" t="s">
        <v>910</v>
      </c>
    </row>
    <row r="329" spans="1:2" ht="33.75">
      <c r="A329" s="308">
        <v>328</v>
      </c>
      <c r="B329" s="301" t="s">
        <v>10</v>
      </c>
    </row>
    <row r="330" spans="1:2" ht="38.25">
      <c r="A330" s="308">
        <v>329</v>
      </c>
      <c r="B330" s="268" t="s">
        <v>81</v>
      </c>
    </row>
    <row r="331" spans="1:2" ht="45">
      <c r="A331" s="308">
        <v>330</v>
      </c>
      <c r="B331" s="301" t="s">
        <v>292</v>
      </c>
    </row>
    <row r="332" spans="1:2" ht="38.25">
      <c r="A332" s="308">
        <v>331</v>
      </c>
      <c r="B332" s="268" t="s">
        <v>82</v>
      </c>
    </row>
    <row r="333" spans="1:2" ht="48">
      <c r="A333" s="308">
        <v>332</v>
      </c>
      <c r="B333" s="292" t="s">
        <v>911</v>
      </c>
    </row>
    <row r="334" spans="1:2" ht="60">
      <c r="A334" s="308">
        <v>333</v>
      </c>
      <c r="B334" s="292" t="s">
        <v>912</v>
      </c>
    </row>
    <row r="335" spans="1:2" ht="12.75">
      <c r="A335" s="308">
        <v>334</v>
      </c>
      <c r="B335" s="288" t="s">
        <v>913</v>
      </c>
    </row>
    <row r="336" spans="1:2" ht="12.75">
      <c r="A336" s="308">
        <v>335</v>
      </c>
      <c r="B336" s="288" t="s">
        <v>914</v>
      </c>
    </row>
    <row r="337" spans="1:2" ht="12.75">
      <c r="A337" s="308">
        <v>336</v>
      </c>
      <c r="B337" s="288" t="s">
        <v>915</v>
      </c>
    </row>
    <row r="338" spans="1:2" ht="12.75">
      <c r="A338" s="308">
        <v>337</v>
      </c>
      <c r="B338" s="288" t="s">
        <v>916</v>
      </c>
    </row>
    <row r="339" spans="1:2" ht="12.75">
      <c r="A339" s="308">
        <v>338</v>
      </c>
      <c r="B339" s="291" t="s">
        <v>917</v>
      </c>
    </row>
    <row r="340" spans="1:2" ht="12.75">
      <c r="A340" s="308">
        <v>339</v>
      </c>
      <c r="B340" s="290" t="s">
        <v>918</v>
      </c>
    </row>
    <row r="341" spans="1:2" ht="38.25">
      <c r="A341" s="308">
        <v>340</v>
      </c>
      <c r="B341" s="3" t="s">
        <v>170</v>
      </c>
    </row>
    <row r="342" spans="1:2" ht="15.75">
      <c r="A342" s="308">
        <v>341</v>
      </c>
      <c r="B342" s="312" t="s">
        <v>249</v>
      </c>
    </row>
    <row r="343" spans="1:2" ht="12.75">
      <c r="A343" s="308">
        <v>342</v>
      </c>
      <c r="B343" s="268" t="s">
        <v>250</v>
      </c>
    </row>
    <row r="344" spans="1:2" ht="22.5">
      <c r="A344" s="308">
        <v>343</v>
      </c>
      <c r="B344" s="301" t="s">
        <v>4</v>
      </c>
    </row>
    <row r="345" spans="1:2" ht="25.5">
      <c r="A345" s="308">
        <v>344</v>
      </c>
      <c r="B345" s="268" t="s">
        <v>251</v>
      </c>
    </row>
    <row r="346" spans="1:2" ht="33.75">
      <c r="A346" s="308">
        <v>345</v>
      </c>
      <c r="B346" s="301" t="s">
        <v>11</v>
      </c>
    </row>
    <row r="347" spans="1:2" ht="25.5">
      <c r="A347" s="308">
        <v>346</v>
      </c>
      <c r="B347" s="268" t="s">
        <v>287</v>
      </c>
    </row>
    <row r="348" spans="1:2" ht="33.75">
      <c r="A348" s="308">
        <v>347</v>
      </c>
      <c r="B348" s="301" t="s">
        <v>932</v>
      </c>
    </row>
    <row r="349" spans="1:2" ht="12.75">
      <c r="A349" s="308">
        <v>348</v>
      </c>
      <c r="B349" s="268" t="s">
        <v>252</v>
      </c>
    </row>
    <row r="350" spans="1:2" ht="33.75">
      <c r="A350" s="308">
        <v>349</v>
      </c>
      <c r="B350" s="301" t="s">
        <v>933</v>
      </c>
    </row>
    <row r="351" spans="1:2" ht="12.75">
      <c r="A351" s="308">
        <v>350</v>
      </c>
      <c r="B351" s="268" t="s">
        <v>804</v>
      </c>
    </row>
    <row r="352" spans="1:2" ht="22.5">
      <c r="A352" s="308">
        <v>351</v>
      </c>
      <c r="B352" s="301" t="s">
        <v>805</v>
      </c>
    </row>
    <row r="353" spans="1:2" ht="12.75">
      <c r="A353" s="308">
        <v>352</v>
      </c>
      <c r="B353" s="268" t="s">
        <v>253</v>
      </c>
    </row>
    <row r="354" spans="1:2" ht="33.75">
      <c r="A354" s="308">
        <v>353</v>
      </c>
      <c r="B354" s="301" t="s">
        <v>1007</v>
      </c>
    </row>
    <row r="355" spans="1:2" ht="38.25">
      <c r="A355" s="308">
        <v>354</v>
      </c>
      <c r="B355" s="3" t="s">
        <v>2</v>
      </c>
    </row>
    <row r="356" spans="1:2" ht="25.5">
      <c r="A356" s="308">
        <v>355</v>
      </c>
      <c r="B356" s="3" t="s">
        <v>934</v>
      </c>
    </row>
    <row r="357" spans="1:2" ht="38.25">
      <c r="A357" s="308">
        <v>356</v>
      </c>
      <c r="B357" s="3" t="s">
        <v>3</v>
      </c>
    </row>
    <row r="358" spans="1:2" ht="25.5">
      <c r="A358" s="308">
        <v>357</v>
      </c>
      <c r="B358" s="268" t="s">
        <v>243</v>
      </c>
    </row>
    <row r="359" spans="1:2" ht="12.75">
      <c r="A359" s="308">
        <v>358</v>
      </c>
      <c r="B359" s="287" t="s">
        <v>244</v>
      </c>
    </row>
    <row r="360" spans="1:2" ht="12.75">
      <c r="A360" s="308">
        <v>359</v>
      </c>
      <c r="B360" s="287" t="s">
        <v>245</v>
      </c>
    </row>
    <row r="361" spans="1:2" ht="38.25">
      <c r="A361" s="308">
        <v>360</v>
      </c>
      <c r="B361" s="268" t="s">
        <v>265</v>
      </c>
    </row>
    <row r="362" spans="1:2" ht="33.75">
      <c r="A362" s="308">
        <v>361</v>
      </c>
      <c r="B362" s="286" t="s">
        <v>144</v>
      </c>
    </row>
    <row r="363" spans="1:2" ht="12.75">
      <c r="A363" s="308">
        <v>362</v>
      </c>
      <c r="B363" s="286" t="s">
        <v>254</v>
      </c>
    </row>
    <row r="364" spans="1:2" ht="12.75">
      <c r="A364" s="308">
        <v>363</v>
      </c>
      <c r="B364" s="287" t="s">
        <v>257</v>
      </c>
    </row>
    <row r="365" spans="1:2" ht="12.75">
      <c r="A365" s="308">
        <v>364</v>
      </c>
      <c r="B365" s="287" t="s">
        <v>255</v>
      </c>
    </row>
    <row r="366" spans="1:2" ht="15.75">
      <c r="A366" s="308">
        <v>365</v>
      </c>
      <c r="B366" s="312" t="s">
        <v>181</v>
      </c>
    </row>
    <row r="367" spans="1:2" ht="12.75">
      <c r="A367" s="308">
        <v>366</v>
      </c>
      <c r="B367" s="3" t="s">
        <v>182</v>
      </c>
    </row>
    <row r="368" spans="1:2" ht="12.75">
      <c r="A368" s="308">
        <v>367</v>
      </c>
      <c r="B368" s="348" t="s">
        <v>303</v>
      </c>
    </row>
    <row r="369" spans="1:2" ht="12.75">
      <c r="A369" s="308">
        <v>368</v>
      </c>
      <c r="B369" s="348" t="s">
        <v>308</v>
      </c>
    </row>
    <row r="370" spans="1:2" ht="12.75">
      <c r="A370" s="308">
        <v>369</v>
      </c>
      <c r="B370" s="348" t="s">
        <v>310</v>
      </c>
    </row>
    <row r="371" spans="1:2" ht="12.75">
      <c r="A371" s="308">
        <v>370</v>
      </c>
      <c r="B371" s="348" t="s">
        <v>313</v>
      </c>
    </row>
    <row r="372" spans="1:2" ht="12.75">
      <c r="A372" s="308">
        <v>371</v>
      </c>
      <c r="B372" s="348" t="s">
        <v>479</v>
      </c>
    </row>
    <row r="373" spans="1:2" ht="12.75">
      <c r="A373" s="308">
        <v>372</v>
      </c>
      <c r="B373" s="348" t="s">
        <v>315</v>
      </c>
    </row>
    <row r="374" spans="1:2" ht="12.75">
      <c r="A374" s="308">
        <v>373</v>
      </c>
      <c r="B374" s="349" t="s">
        <v>1246</v>
      </c>
    </row>
    <row r="375" spans="1:2" ht="12.75">
      <c r="A375" s="308">
        <v>374</v>
      </c>
      <c r="B375" s="348" t="s">
        <v>320</v>
      </c>
    </row>
    <row r="376" spans="1:2" ht="12.75">
      <c r="A376" s="308">
        <v>375</v>
      </c>
      <c r="B376" s="348" t="s">
        <v>323</v>
      </c>
    </row>
    <row r="377" spans="1:2" ht="12.75">
      <c r="A377" s="308">
        <v>376</v>
      </c>
      <c r="B377" s="348" t="s">
        <v>325</v>
      </c>
    </row>
    <row r="378" spans="1:2" ht="12.75">
      <c r="A378" s="308">
        <v>377</v>
      </c>
      <c r="B378" s="348" t="s">
        <v>327</v>
      </c>
    </row>
    <row r="379" spans="1:2" ht="12.75">
      <c r="A379" s="308">
        <v>378</v>
      </c>
      <c r="B379" s="348" t="s">
        <v>330</v>
      </c>
    </row>
    <row r="380" spans="1:2" ht="12.75">
      <c r="A380" s="308">
        <v>379</v>
      </c>
      <c r="B380" s="348" t="s">
        <v>332</v>
      </c>
    </row>
    <row r="381" spans="1:2" ht="12.75">
      <c r="A381" s="308">
        <v>380</v>
      </c>
      <c r="B381" s="348" t="s">
        <v>334</v>
      </c>
    </row>
    <row r="382" spans="1:2" ht="12.75">
      <c r="A382" s="308">
        <v>381</v>
      </c>
      <c r="B382" s="349" t="s">
        <v>176</v>
      </c>
    </row>
    <row r="383" spans="1:2" ht="12.75">
      <c r="A383" s="308">
        <v>382</v>
      </c>
      <c r="B383" s="348" t="s">
        <v>336</v>
      </c>
    </row>
    <row r="384" spans="1:2" ht="12.75">
      <c r="A384" s="308">
        <v>383</v>
      </c>
      <c r="B384" s="348" t="s">
        <v>338</v>
      </c>
    </row>
    <row r="385" spans="1:2" ht="12.75">
      <c r="A385" s="308">
        <v>384</v>
      </c>
      <c r="B385" s="348" t="s">
        <v>340</v>
      </c>
    </row>
    <row r="386" spans="1:2" ht="12.75">
      <c r="A386" s="308">
        <v>385</v>
      </c>
      <c r="B386" s="348" t="s">
        <v>556</v>
      </c>
    </row>
    <row r="387" spans="1:2" ht="12.75">
      <c r="A387" s="308">
        <v>386</v>
      </c>
      <c r="B387" s="348" t="s">
        <v>342</v>
      </c>
    </row>
    <row r="388" spans="1:2" ht="12.75">
      <c r="A388" s="308">
        <v>387</v>
      </c>
      <c r="B388" s="348" t="s">
        <v>344</v>
      </c>
    </row>
    <row r="389" spans="1:2" ht="12.75">
      <c r="A389" s="308">
        <v>388</v>
      </c>
      <c r="B389" s="348" t="s">
        <v>346</v>
      </c>
    </row>
    <row r="390" spans="1:2" ht="12.75">
      <c r="A390" s="308">
        <v>389</v>
      </c>
      <c r="B390" s="348" t="s">
        <v>349</v>
      </c>
    </row>
    <row r="391" spans="1:2" ht="12.75">
      <c r="A391" s="308">
        <v>390</v>
      </c>
      <c r="B391" s="349" t="s">
        <v>177</v>
      </c>
    </row>
    <row r="392" spans="1:2" ht="12.75">
      <c r="A392" s="308">
        <v>391</v>
      </c>
      <c r="B392" s="348" t="s">
        <v>352</v>
      </c>
    </row>
    <row r="393" spans="1:2" ht="12.75">
      <c r="A393" s="308">
        <v>392</v>
      </c>
      <c r="B393" s="348" t="s">
        <v>356</v>
      </c>
    </row>
    <row r="394" spans="1:2" ht="12.75">
      <c r="A394" s="308">
        <v>393</v>
      </c>
      <c r="B394" s="348" t="s">
        <v>359</v>
      </c>
    </row>
    <row r="395" spans="1:2" ht="12.75">
      <c r="A395" s="308">
        <v>394</v>
      </c>
      <c r="B395" s="348" t="s">
        <v>362</v>
      </c>
    </row>
    <row r="396" spans="1:2" ht="12.75">
      <c r="A396" s="308">
        <v>395</v>
      </c>
      <c r="B396" s="348" t="s">
        <v>364</v>
      </c>
    </row>
    <row r="397" spans="1:2" ht="12.75">
      <c r="A397" s="308">
        <v>396</v>
      </c>
      <c r="B397" s="348" t="s">
        <v>367</v>
      </c>
    </row>
    <row r="398" spans="1:2" ht="12.75">
      <c r="A398" s="308">
        <v>397</v>
      </c>
      <c r="B398" s="348" t="s">
        <v>369</v>
      </c>
    </row>
    <row r="399" spans="1:2" s="450" customFormat="1" ht="12.75">
      <c r="A399" s="308">
        <v>398</v>
      </c>
      <c r="B399" s="352" t="s">
        <v>376</v>
      </c>
    </row>
    <row r="400" spans="1:2" ht="12.75">
      <c r="A400" s="351">
        <v>399</v>
      </c>
      <c r="B400" s="348" t="s">
        <v>379</v>
      </c>
    </row>
    <row r="401" spans="1:2" ht="12.75">
      <c r="A401" s="308">
        <v>400</v>
      </c>
      <c r="B401" s="348" t="s">
        <v>382</v>
      </c>
    </row>
    <row r="402" spans="1:2" ht="12.75">
      <c r="A402" s="308">
        <v>401</v>
      </c>
      <c r="B402" s="348" t="s">
        <v>383</v>
      </c>
    </row>
    <row r="403" spans="1:2" ht="12.75">
      <c r="A403" s="308">
        <v>402</v>
      </c>
      <c r="B403" s="348" t="s">
        <v>385</v>
      </c>
    </row>
    <row r="404" spans="1:2" ht="12.75">
      <c r="A404" s="308">
        <v>403</v>
      </c>
      <c r="B404" s="348" t="s">
        <v>387</v>
      </c>
    </row>
    <row r="405" spans="1:2" ht="12.75">
      <c r="A405" s="308">
        <v>404</v>
      </c>
      <c r="B405" s="348" t="s">
        <v>389</v>
      </c>
    </row>
    <row r="406" spans="1:2" ht="12.75">
      <c r="A406" s="308">
        <v>405</v>
      </c>
      <c r="B406" s="348" t="s">
        <v>391</v>
      </c>
    </row>
    <row r="407" spans="1:2" ht="12.75">
      <c r="A407" s="308">
        <v>406</v>
      </c>
      <c r="B407" s="348" t="s">
        <v>394</v>
      </c>
    </row>
    <row r="408" spans="1:2" ht="12.75">
      <c r="A408" s="308">
        <v>407</v>
      </c>
      <c r="B408" s="348" t="s">
        <v>396</v>
      </c>
    </row>
    <row r="409" spans="1:2" ht="12.75">
      <c r="A409" s="308">
        <v>408</v>
      </c>
      <c r="B409" s="348" t="s">
        <v>398</v>
      </c>
    </row>
    <row r="410" spans="1:2" ht="12.75">
      <c r="A410" s="308">
        <v>409</v>
      </c>
      <c r="B410" s="348" t="s">
        <v>400</v>
      </c>
    </row>
    <row r="411" spans="1:2" ht="12.75">
      <c r="A411" s="308">
        <v>410</v>
      </c>
      <c r="B411" s="348" t="s">
        <v>402</v>
      </c>
    </row>
    <row r="412" spans="1:2" ht="12.75">
      <c r="A412" s="308">
        <v>411</v>
      </c>
      <c r="B412" s="348" t="s">
        <v>407</v>
      </c>
    </row>
    <row r="413" spans="1:2" ht="12.75">
      <c r="A413" s="308">
        <v>412</v>
      </c>
      <c r="B413" s="348" t="s">
        <v>410</v>
      </c>
    </row>
    <row r="414" spans="1:2" ht="12.75">
      <c r="A414" s="308">
        <v>413</v>
      </c>
      <c r="B414" s="348" t="s">
        <v>412</v>
      </c>
    </row>
    <row r="415" spans="1:2" ht="12.75">
      <c r="A415" s="308">
        <v>414</v>
      </c>
      <c r="B415" s="348" t="s">
        <v>414</v>
      </c>
    </row>
    <row r="416" spans="1:2" ht="12.75">
      <c r="A416" s="308">
        <v>415</v>
      </c>
      <c r="B416" s="348" t="s">
        <v>416</v>
      </c>
    </row>
    <row r="417" spans="1:2" ht="12.75">
      <c r="A417" s="308">
        <v>416</v>
      </c>
      <c r="B417" s="348" t="s">
        <v>418</v>
      </c>
    </row>
    <row r="418" spans="1:2" ht="12.75">
      <c r="A418" s="308">
        <v>417</v>
      </c>
      <c r="B418" s="348" t="s">
        <v>421</v>
      </c>
    </row>
    <row r="419" spans="1:2" ht="12.75">
      <c r="A419" s="308">
        <v>418</v>
      </c>
      <c r="B419" s="348" t="s">
        <v>423</v>
      </c>
    </row>
    <row r="420" spans="1:2" ht="12.75">
      <c r="A420" s="308">
        <v>419</v>
      </c>
      <c r="B420" s="348" t="s">
        <v>425</v>
      </c>
    </row>
    <row r="421" spans="1:2" ht="12.75">
      <c r="A421" s="308">
        <v>420</v>
      </c>
      <c r="B421" s="348" t="s">
        <v>427</v>
      </c>
    </row>
    <row r="422" spans="1:2" ht="15">
      <c r="A422" s="308">
        <v>421</v>
      </c>
      <c r="B422" s="451" t="s">
        <v>939</v>
      </c>
    </row>
    <row r="423" spans="1:2" ht="12.75">
      <c r="A423" s="308">
        <v>422</v>
      </c>
      <c r="B423" s="348" t="s">
        <v>430</v>
      </c>
    </row>
    <row r="424" spans="1:2" ht="12.75">
      <c r="A424" s="308">
        <v>423</v>
      </c>
      <c r="B424" s="348" t="s">
        <v>432</v>
      </c>
    </row>
    <row r="425" spans="1:2" ht="12.75">
      <c r="A425" s="308">
        <v>424</v>
      </c>
      <c r="B425" s="348" t="s">
        <v>434</v>
      </c>
    </row>
    <row r="426" spans="1:2" ht="15">
      <c r="A426" s="308">
        <v>425</v>
      </c>
      <c r="B426" s="451" t="s">
        <v>940</v>
      </c>
    </row>
    <row r="427" spans="1:2" ht="12.75">
      <c r="A427" s="308">
        <v>426</v>
      </c>
      <c r="B427" s="348" t="s">
        <v>437</v>
      </c>
    </row>
    <row r="428" spans="1:2" ht="12.75">
      <c r="A428" s="308">
        <v>427</v>
      </c>
      <c r="B428" s="348" t="s">
        <v>440</v>
      </c>
    </row>
    <row r="429" spans="1:2" ht="12.75">
      <c r="A429" s="308">
        <v>428</v>
      </c>
      <c r="B429" s="348" t="s">
        <v>442</v>
      </c>
    </row>
    <row r="430" spans="1:2" ht="12.75">
      <c r="A430" s="308">
        <v>429</v>
      </c>
      <c r="B430" s="348" t="s">
        <v>444</v>
      </c>
    </row>
    <row r="431" spans="1:2" ht="12.75">
      <c r="A431" s="308">
        <v>430</v>
      </c>
      <c r="B431" s="348" t="s">
        <v>446</v>
      </c>
    </row>
    <row r="432" spans="1:2" ht="12.75">
      <c r="A432" s="308">
        <v>431</v>
      </c>
      <c r="B432" s="348" t="s">
        <v>448</v>
      </c>
    </row>
    <row r="433" spans="1:2" ht="12.75">
      <c r="A433" s="308">
        <v>432</v>
      </c>
      <c r="B433" s="348" t="s">
        <v>450</v>
      </c>
    </row>
    <row r="434" spans="1:2" ht="12.75">
      <c r="A434" s="308">
        <v>433</v>
      </c>
      <c r="B434" s="348" t="s">
        <v>452</v>
      </c>
    </row>
    <row r="435" spans="1:2" ht="12.75">
      <c r="A435" s="308">
        <v>434</v>
      </c>
      <c r="B435" s="348" t="s">
        <v>454</v>
      </c>
    </row>
    <row r="436" spans="1:2" ht="12.75">
      <c r="A436" s="308">
        <v>435</v>
      </c>
      <c r="B436" s="348" t="s">
        <v>456</v>
      </c>
    </row>
    <row r="437" spans="1:2" ht="12.75">
      <c r="A437" s="308">
        <v>436</v>
      </c>
      <c r="B437" s="348" t="s">
        <v>458</v>
      </c>
    </row>
    <row r="438" spans="1:2" ht="12.75">
      <c r="A438" s="308">
        <v>437</v>
      </c>
      <c r="B438" s="348" t="s">
        <v>460</v>
      </c>
    </row>
    <row r="439" spans="1:2" ht="12.75">
      <c r="A439" s="308">
        <v>438</v>
      </c>
      <c r="B439" s="348" t="s">
        <v>462</v>
      </c>
    </row>
    <row r="440" spans="1:2" ht="15">
      <c r="A440" s="308">
        <v>439</v>
      </c>
      <c r="B440" s="451" t="s">
        <v>1006</v>
      </c>
    </row>
    <row r="441" spans="1:2" ht="15">
      <c r="A441" s="308">
        <v>440</v>
      </c>
      <c r="B441" s="451" t="s">
        <v>941</v>
      </c>
    </row>
    <row r="442" spans="1:2" ht="12.75">
      <c r="A442" s="308">
        <v>441</v>
      </c>
      <c r="B442" s="348" t="s">
        <v>467</v>
      </c>
    </row>
    <row r="443" spans="1:2" ht="12.75">
      <c r="A443" s="308">
        <v>442</v>
      </c>
      <c r="B443" s="348" t="s">
        <v>469</v>
      </c>
    </row>
    <row r="444" spans="1:2" ht="12.75">
      <c r="A444" s="308">
        <v>443</v>
      </c>
      <c r="B444" s="348" t="s">
        <v>471</v>
      </c>
    </row>
    <row r="445" spans="1:2" ht="12.75">
      <c r="A445" s="308">
        <v>444</v>
      </c>
      <c r="B445" s="348" t="s">
        <v>473</v>
      </c>
    </row>
    <row r="446" spans="1:2" ht="12.75">
      <c r="A446" s="308">
        <v>445</v>
      </c>
      <c r="B446" s="348" t="s">
        <v>475</v>
      </c>
    </row>
    <row r="447" spans="1:2" ht="12.75">
      <c r="A447" s="308">
        <v>446</v>
      </c>
      <c r="B447" s="348" t="s">
        <v>477</v>
      </c>
    </row>
    <row r="448" spans="1:2" ht="12.75">
      <c r="A448" s="308">
        <v>447</v>
      </c>
      <c r="B448" s="348" t="s">
        <v>481</v>
      </c>
    </row>
    <row r="449" spans="1:2" ht="15">
      <c r="A449" s="308">
        <v>448</v>
      </c>
      <c r="B449" s="451" t="s">
        <v>942</v>
      </c>
    </row>
    <row r="450" spans="1:2" ht="15">
      <c r="A450" s="308">
        <v>449</v>
      </c>
      <c r="B450" s="451" t="s">
        <v>943</v>
      </c>
    </row>
    <row r="451" spans="1:2" ht="12.75">
      <c r="A451" s="308">
        <v>450</v>
      </c>
      <c r="B451" s="348" t="s">
        <v>488</v>
      </c>
    </row>
    <row r="452" spans="1:2" ht="12.75">
      <c r="A452" s="308">
        <v>451</v>
      </c>
      <c r="B452" s="348" t="s">
        <v>490</v>
      </c>
    </row>
    <row r="453" spans="1:2" ht="12.75">
      <c r="A453" s="308">
        <v>452</v>
      </c>
      <c r="B453" s="348" t="s">
        <v>492</v>
      </c>
    </row>
    <row r="454" spans="1:2" ht="12.75">
      <c r="A454" s="308">
        <v>453</v>
      </c>
      <c r="B454" s="348" t="s">
        <v>494</v>
      </c>
    </row>
    <row r="455" spans="1:2" ht="12.75">
      <c r="A455" s="308">
        <v>454</v>
      </c>
      <c r="B455" s="348" t="s">
        <v>496</v>
      </c>
    </row>
    <row r="456" spans="1:2" ht="12.75">
      <c r="A456" s="308">
        <v>455</v>
      </c>
      <c r="B456" s="348" t="s">
        <v>498</v>
      </c>
    </row>
    <row r="457" spans="1:2" ht="12.75">
      <c r="A457" s="308">
        <v>456</v>
      </c>
      <c r="B457" s="348" t="s">
        <v>499</v>
      </c>
    </row>
    <row r="458" spans="1:2" ht="12.75">
      <c r="A458" s="308">
        <v>457</v>
      </c>
      <c r="B458" s="348" t="s">
        <v>501</v>
      </c>
    </row>
    <row r="459" spans="1:2" ht="12.75">
      <c r="A459" s="308">
        <v>458</v>
      </c>
      <c r="B459" s="348" t="s">
        <v>504</v>
      </c>
    </row>
    <row r="460" spans="1:2" ht="15">
      <c r="A460" s="308">
        <v>459</v>
      </c>
      <c r="B460" s="451" t="s">
        <v>944</v>
      </c>
    </row>
    <row r="461" spans="1:2" ht="12.75">
      <c r="A461" s="308">
        <v>460</v>
      </c>
      <c r="B461" s="348" t="s">
        <v>507</v>
      </c>
    </row>
    <row r="462" spans="1:2" ht="12.75">
      <c r="A462" s="308">
        <v>461</v>
      </c>
      <c r="B462" s="348" t="s">
        <v>509</v>
      </c>
    </row>
    <row r="463" spans="1:2" ht="12.75">
      <c r="A463" s="308" t="s">
        <v>1232</v>
      </c>
      <c r="B463" s="348" t="s">
        <v>514</v>
      </c>
    </row>
    <row r="464" spans="1:2" ht="12.75">
      <c r="A464" s="308">
        <v>463</v>
      </c>
      <c r="B464" s="348" t="s">
        <v>516</v>
      </c>
    </row>
    <row r="465" spans="1:2" ht="12.75">
      <c r="A465" s="308">
        <v>464</v>
      </c>
      <c r="B465" s="348" t="s">
        <v>518</v>
      </c>
    </row>
    <row r="466" spans="1:2" ht="12.75">
      <c r="A466" s="308">
        <v>465</v>
      </c>
      <c r="B466" s="348" t="s">
        <v>520</v>
      </c>
    </row>
    <row r="467" spans="1:2" ht="12.75">
      <c r="A467" s="308">
        <v>466</v>
      </c>
      <c r="B467" s="348" t="s">
        <v>522</v>
      </c>
    </row>
    <row r="468" spans="1:2" ht="12.75">
      <c r="A468" s="308">
        <v>467</v>
      </c>
      <c r="B468" s="348" t="s">
        <v>523</v>
      </c>
    </row>
    <row r="469" spans="1:2" ht="12.75">
      <c r="A469" s="308">
        <v>468</v>
      </c>
      <c r="B469" s="348" t="s">
        <v>524</v>
      </c>
    </row>
    <row r="470" spans="1:2" ht="12.75">
      <c r="A470" s="308">
        <v>469</v>
      </c>
      <c r="B470" s="348" t="s">
        <v>525</v>
      </c>
    </row>
    <row r="471" spans="1:2" ht="12.75">
      <c r="A471" s="308">
        <v>470</v>
      </c>
      <c r="B471" s="348" t="s">
        <v>526</v>
      </c>
    </row>
    <row r="472" spans="1:2" ht="12.75">
      <c r="A472" s="308" t="s">
        <v>1232</v>
      </c>
      <c r="B472" s="348" t="s">
        <v>527</v>
      </c>
    </row>
    <row r="473" spans="1:2" ht="12.75">
      <c r="A473" s="308">
        <v>472</v>
      </c>
      <c r="B473" s="348" t="s">
        <v>528</v>
      </c>
    </row>
    <row r="474" spans="1:2" ht="12.75">
      <c r="A474" s="308">
        <v>473</v>
      </c>
      <c r="B474" s="348" t="s">
        <v>529</v>
      </c>
    </row>
    <row r="475" spans="1:2" ht="12.75">
      <c r="A475" s="308">
        <v>474</v>
      </c>
      <c r="B475" s="348" t="s">
        <v>530</v>
      </c>
    </row>
    <row r="476" spans="1:2" ht="12.75">
      <c r="A476" s="308">
        <v>475</v>
      </c>
      <c r="B476" s="348" t="s">
        <v>531</v>
      </c>
    </row>
    <row r="477" spans="1:2" ht="12.75">
      <c r="A477" s="308">
        <v>476</v>
      </c>
      <c r="B477" s="348" t="s">
        <v>532</v>
      </c>
    </row>
    <row r="478" spans="1:2" ht="12.75">
      <c r="A478" s="308">
        <v>477</v>
      </c>
      <c r="B478" s="348" t="s">
        <v>533</v>
      </c>
    </row>
    <row r="479" spans="1:2" ht="12.75">
      <c r="A479" s="308">
        <v>478</v>
      </c>
      <c r="B479" s="348" t="s">
        <v>534</v>
      </c>
    </row>
    <row r="480" spans="1:2" ht="15">
      <c r="A480" s="308">
        <v>479</v>
      </c>
      <c r="B480" s="451" t="s">
        <v>945</v>
      </c>
    </row>
    <row r="481" spans="1:2" ht="12.75">
      <c r="A481" s="308">
        <v>480</v>
      </c>
      <c r="B481" s="348" t="s">
        <v>535</v>
      </c>
    </row>
    <row r="482" spans="1:2" ht="12.75">
      <c r="A482" s="308">
        <v>481</v>
      </c>
      <c r="B482" s="348" t="s">
        <v>537</v>
      </c>
    </row>
    <row r="483" spans="1:2" ht="12.75">
      <c r="A483" s="308">
        <v>482</v>
      </c>
      <c r="B483" s="348" t="s">
        <v>538</v>
      </c>
    </row>
    <row r="484" spans="1:2" ht="12.75">
      <c r="A484" s="308">
        <v>483</v>
      </c>
      <c r="B484" s="348" t="s">
        <v>539</v>
      </c>
    </row>
    <row r="485" spans="1:2" ht="12.75">
      <c r="A485" s="308">
        <v>484</v>
      </c>
      <c r="B485" s="348" t="s">
        <v>540</v>
      </c>
    </row>
    <row r="486" spans="1:2" ht="12.75">
      <c r="A486" s="308">
        <v>485</v>
      </c>
      <c r="B486" s="348" t="s">
        <v>541</v>
      </c>
    </row>
    <row r="487" spans="1:2" ht="12.75">
      <c r="A487" s="308">
        <v>486</v>
      </c>
      <c r="B487" s="348" t="s">
        <v>542</v>
      </c>
    </row>
    <row r="488" spans="1:2" ht="12.75">
      <c r="A488" s="308">
        <v>487</v>
      </c>
      <c r="B488" s="348" t="s">
        <v>543</v>
      </c>
    </row>
    <row r="489" spans="1:2" ht="12.75">
      <c r="A489" s="308">
        <v>488</v>
      </c>
      <c r="B489" s="348" t="s">
        <v>544</v>
      </c>
    </row>
    <row r="490" spans="1:2" ht="12.75">
      <c r="A490" s="308">
        <v>489</v>
      </c>
      <c r="B490" s="348" t="s">
        <v>545</v>
      </c>
    </row>
    <row r="491" spans="1:2" ht="12.75">
      <c r="A491" s="308">
        <v>490</v>
      </c>
      <c r="B491" s="348" t="s">
        <v>546</v>
      </c>
    </row>
    <row r="492" spans="1:2" ht="12.75">
      <c r="A492" s="308">
        <v>491</v>
      </c>
      <c r="B492" s="348" t="s">
        <v>547</v>
      </c>
    </row>
    <row r="493" spans="1:2" ht="12.75">
      <c r="A493" s="308">
        <v>492</v>
      </c>
      <c r="B493" s="348" t="s">
        <v>548</v>
      </c>
    </row>
    <row r="494" spans="1:2" ht="12.75">
      <c r="A494" s="308">
        <v>493</v>
      </c>
      <c r="B494" s="348" t="s">
        <v>549</v>
      </c>
    </row>
    <row r="495" spans="1:2" ht="12.75">
      <c r="A495" s="308">
        <v>494</v>
      </c>
      <c r="B495" s="348" t="s">
        <v>550</v>
      </c>
    </row>
    <row r="496" spans="1:2" ht="12.75">
      <c r="A496" s="308">
        <v>495</v>
      </c>
      <c r="B496" s="348" t="s">
        <v>551</v>
      </c>
    </row>
    <row r="497" spans="1:2" ht="12.75">
      <c r="A497" s="308">
        <v>496</v>
      </c>
      <c r="B497" s="348" t="s">
        <v>552</v>
      </c>
    </row>
    <row r="498" spans="1:2" ht="12.75">
      <c r="A498" s="308">
        <v>497</v>
      </c>
      <c r="B498" s="348" t="s">
        <v>553</v>
      </c>
    </row>
    <row r="499" spans="1:2" ht="12.75">
      <c r="A499" s="308">
        <v>498</v>
      </c>
      <c r="B499" s="348" t="s">
        <v>554</v>
      </c>
    </row>
    <row r="500" spans="1:2" ht="12.75">
      <c r="A500" s="308">
        <v>499</v>
      </c>
      <c r="B500" s="348" t="s">
        <v>555</v>
      </c>
    </row>
    <row r="501" spans="1:2" ht="15">
      <c r="A501" s="308">
        <v>500</v>
      </c>
      <c r="B501" s="451" t="s">
        <v>946</v>
      </c>
    </row>
    <row r="502" spans="1:2" ht="12.75">
      <c r="A502" s="308">
        <v>501</v>
      </c>
      <c r="B502" s="348" t="s">
        <v>557</v>
      </c>
    </row>
    <row r="503" spans="1:2" ht="12.75">
      <c r="A503" s="308">
        <v>502</v>
      </c>
      <c r="B503" s="348" t="s">
        <v>558</v>
      </c>
    </row>
    <row r="504" spans="1:2" ht="12.75">
      <c r="A504" s="308">
        <v>503</v>
      </c>
      <c r="B504" s="348" t="s">
        <v>559</v>
      </c>
    </row>
    <row r="505" spans="1:2" ht="12.75">
      <c r="A505" s="308">
        <v>504</v>
      </c>
      <c r="B505" s="348" t="s">
        <v>560</v>
      </c>
    </row>
    <row r="506" spans="1:2" ht="12.75">
      <c r="A506" s="308">
        <v>505</v>
      </c>
      <c r="B506" s="348" t="s">
        <v>561</v>
      </c>
    </row>
    <row r="507" spans="1:2" ht="12.75">
      <c r="A507" s="308">
        <v>506</v>
      </c>
      <c r="B507" s="348" t="s">
        <v>562</v>
      </c>
    </row>
    <row r="508" spans="1:2" ht="12.75">
      <c r="A508" s="308" t="s">
        <v>1232</v>
      </c>
      <c r="B508" s="348" t="s">
        <v>563</v>
      </c>
    </row>
    <row r="509" spans="1:2" ht="12.75">
      <c r="A509" s="308">
        <v>508</v>
      </c>
      <c r="B509" s="348" t="s">
        <v>564</v>
      </c>
    </row>
    <row r="510" spans="1:2" ht="12.75">
      <c r="A510" s="308">
        <v>509</v>
      </c>
      <c r="B510" s="348" t="s">
        <v>565</v>
      </c>
    </row>
    <row r="511" spans="1:2" ht="12.75">
      <c r="A511" s="308">
        <v>510</v>
      </c>
      <c r="B511" s="348" t="s">
        <v>566</v>
      </c>
    </row>
    <row r="512" spans="1:2" ht="12.75">
      <c r="A512" s="308">
        <v>511</v>
      </c>
      <c r="B512" s="348" t="s">
        <v>571</v>
      </c>
    </row>
    <row r="513" spans="1:2" ht="12.75">
      <c r="A513" s="308">
        <v>512</v>
      </c>
      <c r="B513" s="348" t="s">
        <v>572</v>
      </c>
    </row>
    <row r="514" spans="1:2" ht="12.75">
      <c r="A514" s="308">
        <v>513</v>
      </c>
      <c r="B514" s="348" t="s">
        <v>573</v>
      </c>
    </row>
    <row r="515" spans="1:2" ht="12.75">
      <c r="A515" s="308">
        <v>514</v>
      </c>
      <c r="B515" s="348" t="s">
        <v>574</v>
      </c>
    </row>
    <row r="516" spans="1:2" ht="12.75">
      <c r="A516" s="308">
        <v>515</v>
      </c>
      <c r="B516" s="348" t="s">
        <v>575</v>
      </c>
    </row>
    <row r="517" spans="1:2" ht="12.75">
      <c r="A517" s="308">
        <v>516</v>
      </c>
      <c r="B517" s="348" t="s">
        <v>576</v>
      </c>
    </row>
    <row r="518" spans="1:2" ht="12.75">
      <c r="A518" s="308">
        <v>517</v>
      </c>
      <c r="B518" s="348" t="s">
        <v>577</v>
      </c>
    </row>
    <row r="519" spans="1:2" ht="12.75">
      <c r="A519" s="308">
        <v>518</v>
      </c>
      <c r="B519" s="348" t="s">
        <v>578</v>
      </c>
    </row>
    <row r="520" spans="1:2" ht="12.75">
      <c r="A520" s="308">
        <v>519</v>
      </c>
      <c r="B520" s="348" t="s">
        <v>579</v>
      </c>
    </row>
    <row r="521" spans="1:2" ht="12.75">
      <c r="A521" s="308">
        <v>520</v>
      </c>
      <c r="B521" s="348" t="s">
        <v>580</v>
      </c>
    </row>
    <row r="522" spans="1:2" ht="12.75">
      <c r="A522" s="308">
        <v>521</v>
      </c>
      <c r="B522" s="348" t="s">
        <v>581</v>
      </c>
    </row>
    <row r="523" spans="1:2" ht="12.75">
      <c r="A523" s="308">
        <v>522</v>
      </c>
      <c r="B523" s="348" t="s">
        <v>582</v>
      </c>
    </row>
    <row r="524" spans="1:2" ht="12.75">
      <c r="A524" s="308" t="s">
        <v>1232</v>
      </c>
      <c r="B524" s="348" t="s">
        <v>583</v>
      </c>
    </row>
    <row r="525" spans="1:2" ht="12.75">
      <c r="A525" s="308">
        <v>524</v>
      </c>
      <c r="B525" s="348" t="s">
        <v>584</v>
      </c>
    </row>
    <row r="526" spans="1:2" ht="12.75">
      <c r="A526" s="308">
        <v>525</v>
      </c>
      <c r="B526" s="348" t="s">
        <v>585</v>
      </c>
    </row>
    <row r="527" spans="1:2" ht="12.75">
      <c r="A527" s="308">
        <v>526</v>
      </c>
      <c r="B527" s="348" t="s">
        <v>586</v>
      </c>
    </row>
    <row r="528" spans="1:2" ht="12.75">
      <c r="A528" s="308">
        <v>527</v>
      </c>
      <c r="B528" s="348" t="s">
        <v>587</v>
      </c>
    </row>
    <row r="529" spans="1:2" ht="12.75">
      <c r="A529" s="308">
        <v>528</v>
      </c>
      <c r="B529" s="348" t="s">
        <v>588</v>
      </c>
    </row>
    <row r="530" spans="1:2" ht="12.75">
      <c r="A530" s="308">
        <v>529</v>
      </c>
      <c r="B530" s="348" t="s">
        <v>589</v>
      </c>
    </row>
    <row r="531" spans="1:2" ht="12.75">
      <c r="A531" s="308">
        <v>530</v>
      </c>
      <c r="B531" s="348" t="s">
        <v>590</v>
      </c>
    </row>
    <row r="532" spans="1:2" ht="12.75">
      <c r="A532" s="308">
        <v>531</v>
      </c>
      <c r="B532" s="348" t="s">
        <v>591</v>
      </c>
    </row>
    <row r="533" spans="1:2" ht="15">
      <c r="A533" s="308">
        <v>532</v>
      </c>
      <c r="B533" s="451" t="s">
        <v>948</v>
      </c>
    </row>
    <row r="534" spans="1:2" ht="12.75">
      <c r="A534" s="308">
        <v>533</v>
      </c>
      <c r="B534" s="348" t="s">
        <v>593</v>
      </c>
    </row>
    <row r="535" spans="1:2" ht="12.75">
      <c r="A535" s="308">
        <v>534</v>
      </c>
      <c r="B535" s="348" t="s">
        <v>594</v>
      </c>
    </row>
    <row r="536" spans="1:2" ht="12.75">
      <c r="A536" s="308">
        <v>535</v>
      </c>
      <c r="B536" s="348" t="s">
        <v>595</v>
      </c>
    </row>
    <row r="537" spans="1:2" ht="12.75">
      <c r="A537" s="308">
        <v>536</v>
      </c>
      <c r="B537" s="348" t="s">
        <v>596</v>
      </c>
    </row>
    <row r="538" spans="1:2" ht="12.75">
      <c r="A538" s="308">
        <v>537</v>
      </c>
      <c r="B538" s="348" t="s">
        <v>597</v>
      </c>
    </row>
    <row r="539" spans="1:2" ht="12.75">
      <c r="A539" s="308">
        <v>538</v>
      </c>
      <c r="B539" s="348" t="s">
        <v>598</v>
      </c>
    </row>
    <row r="540" spans="1:2" ht="12.75">
      <c r="A540" s="308">
        <v>539</v>
      </c>
      <c r="B540" s="348" t="s">
        <v>599</v>
      </c>
    </row>
    <row r="541" spans="1:2" ht="12.75">
      <c r="A541" s="308">
        <v>540</v>
      </c>
      <c r="B541" s="348" t="s">
        <v>600</v>
      </c>
    </row>
    <row r="542" spans="1:2" ht="12.75">
      <c r="A542" s="308">
        <v>541</v>
      </c>
      <c r="B542" s="348" t="s">
        <v>601</v>
      </c>
    </row>
    <row r="543" spans="1:2" ht="12.75">
      <c r="A543" s="308">
        <v>542</v>
      </c>
      <c r="B543" s="348" t="s">
        <v>602</v>
      </c>
    </row>
    <row r="544" spans="1:2" ht="12.75">
      <c r="A544" s="308">
        <v>543</v>
      </c>
      <c r="B544" s="348" t="s">
        <v>603</v>
      </c>
    </row>
    <row r="545" spans="1:2" ht="15">
      <c r="A545" s="308">
        <v>544</v>
      </c>
      <c r="B545" s="451" t="s">
        <v>947</v>
      </c>
    </row>
    <row r="546" spans="1:2" ht="15">
      <c r="A546" s="308">
        <v>545</v>
      </c>
      <c r="B546" s="451" t="s">
        <v>949</v>
      </c>
    </row>
    <row r="547" spans="1:2" ht="12.75">
      <c r="A547" s="308" t="s">
        <v>1232</v>
      </c>
      <c r="B547" s="348" t="s">
        <v>604</v>
      </c>
    </row>
    <row r="548" spans="1:2" ht="12.75">
      <c r="A548" s="308">
        <v>547</v>
      </c>
      <c r="B548" s="348" t="s">
        <v>605</v>
      </c>
    </row>
    <row r="549" spans="1:2" ht="12.75">
      <c r="A549" s="308">
        <v>548</v>
      </c>
      <c r="B549" s="348" t="s">
        <v>606</v>
      </c>
    </row>
    <row r="550" spans="1:2" ht="15">
      <c r="A550" s="308">
        <v>549</v>
      </c>
      <c r="B550" s="451" t="s">
        <v>950</v>
      </c>
    </row>
    <row r="551" spans="1:2" ht="12.75">
      <c r="A551" s="308" t="s">
        <v>1232</v>
      </c>
      <c r="B551" s="348" t="s">
        <v>607</v>
      </c>
    </row>
    <row r="552" spans="1:2" ht="12.75">
      <c r="A552" s="308">
        <v>551</v>
      </c>
      <c r="B552" s="348" t="s">
        <v>608</v>
      </c>
    </row>
    <row r="553" spans="1:2" ht="12.75">
      <c r="A553" s="308">
        <v>552</v>
      </c>
      <c r="B553" s="348" t="s">
        <v>609</v>
      </c>
    </row>
    <row r="554" spans="1:2" ht="12.75">
      <c r="A554" s="308">
        <v>553</v>
      </c>
      <c r="B554" s="348" t="s">
        <v>610</v>
      </c>
    </row>
    <row r="555" spans="1:2" ht="12.75">
      <c r="A555" s="308">
        <v>554</v>
      </c>
      <c r="B555" s="348" t="s">
        <v>611</v>
      </c>
    </row>
    <row r="556" spans="1:2" ht="12.75">
      <c r="A556" s="308">
        <v>555</v>
      </c>
      <c r="B556" s="348" t="s">
        <v>612</v>
      </c>
    </row>
    <row r="557" spans="1:2" ht="12.75">
      <c r="A557" s="308">
        <v>556</v>
      </c>
      <c r="B557" s="348" t="s">
        <v>613</v>
      </c>
    </row>
    <row r="558" spans="1:2" ht="12.75">
      <c r="A558" s="308">
        <v>557</v>
      </c>
      <c r="B558" s="348" t="s">
        <v>614</v>
      </c>
    </row>
    <row r="559" spans="1:2" ht="12.75">
      <c r="A559" s="308">
        <v>558</v>
      </c>
      <c r="B559" s="348" t="s">
        <v>615</v>
      </c>
    </row>
    <row r="560" spans="1:2" ht="12.75">
      <c r="A560" s="308">
        <v>559</v>
      </c>
      <c r="B560" s="348" t="s">
        <v>616</v>
      </c>
    </row>
    <row r="561" spans="1:2" ht="12.75">
      <c r="A561" s="308">
        <v>560</v>
      </c>
      <c r="B561" s="348" t="s">
        <v>617</v>
      </c>
    </row>
    <row r="562" spans="1:2" ht="12.75">
      <c r="A562" s="308">
        <v>561</v>
      </c>
      <c r="B562" s="348" t="s">
        <v>618</v>
      </c>
    </row>
    <row r="563" spans="1:2" ht="12.75">
      <c r="A563" s="308">
        <v>562</v>
      </c>
      <c r="B563" s="348" t="s">
        <v>619</v>
      </c>
    </row>
    <row r="564" spans="1:2" ht="12.75">
      <c r="A564" s="308">
        <v>563</v>
      </c>
      <c r="B564" s="348" t="s">
        <v>620</v>
      </c>
    </row>
    <row r="565" spans="1:2" ht="12.75">
      <c r="A565" s="308">
        <v>564</v>
      </c>
      <c r="B565" s="348" t="s">
        <v>621</v>
      </c>
    </row>
    <row r="566" spans="1:2" ht="12.75">
      <c r="A566" s="308">
        <v>565</v>
      </c>
      <c r="B566" s="348" t="s">
        <v>622</v>
      </c>
    </row>
    <row r="567" spans="1:2" ht="12.75">
      <c r="A567" s="308">
        <v>566</v>
      </c>
      <c r="B567" s="348" t="s">
        <v>623</v>
      </c>
    </row>
    <row r="568" spans="1:2" ht="12.75">
      <c r="A568" s="308">
        <v>567</v>
      </c>
      <c r="B568" s="348" t="s">
        <v>624</v>
      </c>
    </row>
    <row r="569" spans="1:2" ht="12.75">
      <c r="A569" s="308">
        <v>568</v>
      </c>
      <c r="B569" s="348" t="s">
        <v>625</v>
      </c>
    </row>
    <row r="570" spans="1:2" ht="12.75">
      <c r="A570" s="308">
        <v>569</v>
      </c>
      <c r="B570" s="348" t="s">
        <v>626</v>
      </c>
    </row>
    <row r="571" spans="1:2" ht="12.75">
      <c r="A571" s="308">
        <v>570</v>
      </c>
      <c r="B571" s="348" t="s">
        <v>627</v>
      </c>
    </row>
    <row r="572" spans="1:2" ht="12.75">
      <c r="A572" s="308">
        <v>571</v>
      </c>
      <c r="B572" s="348" t="s">
        <v>628</v>
      </c>
    </row>
    <row r="573" spans="1:2" ht="12.75">
      <c r="A573" s="308">
        <v>572</v>
      </c>
      <c r="B573" s="348" t="s">
        <v>629</v>
      </c>
    </row>
    <row r="574" spans="1:2" ht="12.75">
      <c r="A574" s="308">
        <v>573</v>
      </c>
      <c r="B574" s="348" t="s">
        <v>630</v>
      </c>
    </row>
    <row r="575" spans="1:2" ht="12.75">
      <c r="A575" s="308">
        <v>574</v>
      </c>
      <c r="B575" s="348" t="s">
        <v>631</v>
      </c>
    </row>
    <row r="576" spans="1:2" ht="12.75">
      <c r="A576" s="308">
        <v>575</v>
      </c>
      <c r="B576" s="348" t="s">
        <v>632</v>
      </c>
    </row>
    <row r="577" spans="1:2" ht="12.75">
      <c r="A577" s="308">
        <v>576</v>
      </c>
      <c r="B577" s="348" t="s">
        <v>633</v>
      </c>
    </row>
    <row r="578" spans="1:2" ht="15">
      <c r="A578" s="308">
        <v>577</v>
      </c>
      <c r="B578" s="451" t="s">
        <v>1242</v>
      </c>
    </row>
    <row r="579" spans="1:2" ht="12.75">
      <c r="A579" s="308">
        <v>578</v>
      </c>
      <c r="B579" s="348" t="s">
        <v>634</v>
      </c>
    </row>
    <row r="580" spans="1:2" ht="12.75">
      <c r="A580" s="308">
        <v>579</v>
      </c>
      <c r="B580" s="348" t="s">
        <v>635</v>
      </c>
    </row>
    <row r="581" spans="1:2" ht="12.75">
      <c r="A581" s="308">
        <v>580</v>
      </c>
      <c r="B581" s="348" t="s">
        <v>636</v>
      </c>
    </row>
    <row r="582" spans="1:2" ht="12.75">
      <c r="A582" s="308">
        <v>581</v>
      </c>
      <c r="B582" s="348" t="s">
        <v>637</v>
      </c>
    </row>
    <row r="583" spans="1:2" ht="12.75">
      <c r="A583" s="308">
        <v>582</v>
      </c>
      <c r="B583" s="348" t="s">
        <v>638</v>
      </c>
    </row>
    <row r="584" spans="1:2" ht="12.75">
      <c r="A584" s="308">
        <v>583</v>
      </c>
      <c r="B584" s="348" t="s">
        <v>639</v>
      </c>
    </row>
    <row r="585" spans="1:2" ht="12.75">
      <c r="A585" s="308">
        <v>584</v>
      </c>
      <c r="B585" s="348" t="s">
        <v>640</v>
      </c>
    </row>
    <row r="586" spans="1:2" ht="12.75">
      <c r="A586" s="308">
        <v>585</v>
      </c>
      <c r="B586" s="348" t="s">
        <v>641</v>
      </c>
    </row>
    <row r="587" spans="1:2" ht="12.75">
      <c r="A587" s="308">
        <v>586</v>
      </c>
      <c r="B587" s="348" t="s">
        <v>642</v>
      </c>
    </row>
    <row r="588" spans="1:2" ht="12.75">
      <c r="A588" s="308">
        <v>587</v>
      </c>
      <c r="B588" s="348" t="s">
        <v>643</v>
      </c>
    </row>
    <row r="589" spans="1:2" ht="12.75">
      <c r="A589" s="308">
        <v>588</v>
      </c>
      <c r="B589" s="348" t="s">
        <v>644</v>
      </c>
    </row>
    <row r="590" spans="1:2" ht="12.75">
      <c r="A590" s="308">
        <v>589</v>
      </c>
      <c r="B590" s="348" t="s">
        <v>645</v>
      </c>
    </row>
    <row r="591" spans="1:2" ht="12.75">
      <c r="A591" s="308">
        <v>590</v>
      </c>
      <c r="B591" s="348" t="s">
        <v>646</v>
      </c>
    </row>
    <row r="592" spans="1:2" ht="15">
      <c r="A592" s="308">
        <v>591</v>
      </c>
      <c r="B592" s="451" t="s">
        <v>951</v>
      </c>
    </row>
    <row r="593" spans="1:2" ht="15">
      <c r="A593" s="308">
        <v>592</v>
      </c>
      <c r="B593" s="451" t="s">
        <v>952</v>
      </c>
    </row>
    <row r="594" spans="1:2" ht="15">
      <c r="A594" s="308">
        <v>593</v>
      </c>
      <c r="B594" s="451" t="s">
        <v>953</v>
      </c>
    </row>
    <row r="595" spans="1:2" ht="12.75">
      <c r="A595" s="308">
        <v>594</v>
      </c>
      <c r="B595" s="348" t="s">
        <v>647</v>
      </c>
    </row>
    <row r="596" spans="1:2" ht="12.75">
      <c r="A596" s="308">
        <v>595</v>
      </c>
      <c r="B596" s="348" t="s">
        <v>648</v>
      </c>
    </row>
    <row r="597" spans="1:2" ht="12.75">
      <c r="A597" s="308">
        <v>596</v>
      </c>
      <c r="B597" s="348" t="s">
        <v>649</v>
      </c>
    </row>
    <row r="598" spans="1:2" ht="15">
      <c r="A598" s="308">
        <v>597</v>
      </c>
      <c r="B598" s="451" t="s">
        <v>954</v>
      </c>
    </row>
    <row r="599" spans="1:2" ht="12.75">
      <c r="A599" s="308">
        <v>598</v>
      </c>
      <c r="B599" s="348" t="s">
        <v>650</v>
      </c>
    </row>
    <row r="600" spans="1:2" ht="12.75">
      <c r="A600" s="308">
        <v>599</v>
      </c>
      <c r="B600" s="348" t="s">
        <v>651</v>
      </c>
    </row>
    <row r="601" spans="1:2" ht="12.75">
      <c r="A601" s="308">
        <v>600</v>
      </c>
      <c r="B601" s="348" t="s">
        <v>652</v>
      </c>
    </row>
    <row r="602" spans="1:2" ht="12.75">
      <c r="A602" s="308">
        <v>601</v>
      </c>
      <c r="B602" s="348" t="s">
        <v>653</v>
      </c>
    </row>
    <row r="603" spans="1:2" ht="12.75">
      <c r="A603" s="308">
        <v>602</v>
      </c>
      <c r="B603" s="348" t="s">
        <v>654</v>
      </c>
    </row>
    <row r="604" spans="1:2" ht="12.75">
      <c r="A604" s="308">
        <v>603</v>
      </c>
      <c r="B604" s="348" t="s">
        <v>655</v>
      </c>
    </row>
    <row r="605" spans="1:2" ht="12.75">
      <c r="A605" s="308">
        <v>604</v>
      </c>
      <c r="B605" s="314" t="s">
        <v>862</v>
      </c>
    </row>
    <row r="606" spans="1:2" ht="12.75">
      <c r="A606" s="308">
        <v>605</v>
      </c>
      <c r="B606" s="314" t="s">
        <v>864</v>
      </c>
    </row>
    <row r="607" spans="1:2" ht="12.75">
      <c r="A607" s="308">
        <v>606</v>
      </c>
      <c r="B607" s="314" t="s">
        <v>887</v>
      </c>
    </row>
    <row r="608" spans="1:2" ht="12.75">
      <c r="A608" s="308">
        <v>607</v>
      </c>
      <c r="B608" s="314" t="s">
        <v>863</v>
      </c>
    </row>
    <row r="609" spans="1:2" ht="12.75">
      <c r="A609" s="308">
        <v>608</v>
      </c>
      <c r="B609" s="314" t="s">
        <v>888</v>
      </c>
    </row>
    <row r="610" spans="1:2" ht="12.75">
      <c r="A610" s="308">
        <v>609</v>
      </c>
      <c r="B610" s="348" t="s">
        <v>304</v>
      </c>
    </row>
    <row r="611" spans="1:2" ht="12.75">
      <c r="A611" s="308">
        <v>610</v>
      </c>
      <c r="B611" s="348" t="s">
        <v>306</v>
      </c>
    </row>
    <row r="612" spans="1:2" ht="12.75">
      <c r="A612" s="308">
        <v>611</v>
      </c>
      <c r="B612" s="348" t="s">
        <v>317</v>
      </c>
    </row>
    <row r="613" spans="1:2" ht="12.75">
      <c r="A613" s="308">
        <v>612</v>
      </c>
      <c r="B613" s="348" t="s">
        <v>319</v>
      </c>
    </row>
    <row r="614" spans="1:2" ht="12.75">
      <c r="A614" s="308">
        <v>613</v>
      </c>
      <c r="B614" s="348" t="s">
        <v>322</v>
      </c>
    </row>
    <row r="615" spans="1:2" ht="12.75">
      <c r="A615" s="308">
        <v>614</v>
      </c>
      <c r="B615" s="349" t="s">
        <v>178</v>
      </c>
    </row>
    <row r="616" spans="1:2" ht="12.75">
      <c r="A616" s="308">
        <v>615</v>
      </c>
      <c r="B616" s="349" t="s">
        <v>179</v>
      </c>
    </row>
    <row r="617" spans="1:2" ht="12.75">
      <c r="A617" s="308">
        <v>616</v>
      </c>
      <c r="B617" s="348" t="s">
        <v>232</v>
      </c>
    </row>
    <row r="618" spans="1:2" ht="12.75">
      <c r="A618" s="308">
        <v>617</v>
      </c>
      <c r="B618" s="348" t="s">
        <v>348</v>
      </c>
    </row>
    <row r="619" spans="1:2" ht="12.75">
      <c r="A619" s="308">
        <v>618</v>
      </c>
      <c r="B619" s="348" t="s">
        <v>351</v>
      </c>
    </row>
    <row r="620" spans="1:2" ht="12.75">
      <c r="A620" s="308">
        <v>619</v>
      </c>
      <c r="B620" s="348" t="s">
        <v>354</v>
      </c>
    </row>
    <row r="621" spans="1:2" ht="12.75">
      <c r="A621" s="308">
        <v>620</v>
      </c>
      <c r="B621" s="348" t="s">
        <v>358</v>
      </c>
    </row>
    <row r="622" spans="1:2" ht="12.75">
      <c r="A622" s="308">
        <v>621</v>
      </c>
      <c r="B622" s="348" t="s">
        <v>361</v>
      </c>
    </row>
    <row r="623" spans="1:2" ht="12.75">
      <c r="A623" s="308">
        <v>622</v>
      </c>
      <c r="B623" s="348" t="s">
        <v>233</v>
      </c>
    </row>
    <row r="624" spans="1:2" ht="12.75">
      <c r="A624" s="308">
        <v>623</v>
      </c>
      <c r="B624" s="348" t="s">
        <v>372</v>
      </c>
    </row>
    <row r="625" spans="1:2" ht="12.75">
      <c r="A625" s="308">
        <v>624</v>
      </c>
      <c r="B625" s="348" t="s">
        <v>234</v>
      </c>
    </row>
    <row r="626" spans="1:2" ht="12.75">
      <c r="A626" s="308">
        <v>625</v>
      </c>
      <c r="B626" s="348" t="s">
        <v>33</v>
      </c>
    </row>
    <row r="627" spans="1:2" ht="12.75">
      <c r="A627" s="308">
        <v>626</v>
      </c>
      <c r="B627" s="348" t="s">
        <v>236</v>
      </c>
    </row>
    <row r="628" spans="1:2" ht="12.75">
      <c r="A628" s="308">
        <v>627</v>
      </c>
      <c r="B628" s="348" t="s">
        <v>238</v>
      </c>
    </row>
    <row r="629" spans="1:2" ht="12.75">
      <c r="A629" s="308">
        <v>628</v>
      </c>
      <c r="B629" s="348" t="s">
        <v>239</v>
      </c>
    </row>
    <row r="630" spans="1:2" ht="12.75">
      <c r="A630" s="308">
        <v>629</v>
      </c>
      <c r="B630" s="348" t="s">
        <v>807</v>
      </c>
    </row>
    <row r="631" spans="1:2" ht="12.75">
      <c r="A631" s="308">
        <v>630</v>
      </c>
      <c r="B631" s="348" t="s">
        <v>808</v>
      </c>
    </row>
    <row r="632" spans="1:2" ht="12.75">
      <c r="A632" s="308">
        <v>631</v>
      </c>
      <c r="B632" s="348" t="s">
        <v>809</v>
      </c>
    </row>
    <row r="633" spans="1:2" ht="12.75">
      <c r="A633" s="308">
        <v>632</v>
      </c>
      <c r="B633" s="348" t="s">
        <v>230</v>
      </c>
    </row>
    <row r="634" spans="1:2" ht="12.75">
      <c r="A634" s="308">
        <v>633</v>
      </c>
      <c r="B634" s="348" t="s">
        <v>231</v>
      </c>
    </row>
    <row r="635" spans="1:2" ht="12.75">
      <c r="A635" s="308">
        <v>634</v>
      </c>
      <c r="B635" s="348" t="s">
        <v>133</v>
      </c>
    </row>
    <row r="636" spans="1:2" ht="12.75">
      <c r="A636" s="308">
        <v>635</v>
      </c>
      <c r="B636" s="348" t="s">
        <v>725</v>
      </c>
    </row>
    <row r="637" spans="1:2" ht="12.75">
      <c r="A637" s="308">
        <v>636</v>
      </c>
      <c r="B637" s="348" t="s">
        <v>184</v>
      </c>
    </row>
    <row r="638" spans="1:2" ht="12.75">
      <c r="A638" s="308">
        <v>637</v>
      </c>
      <c r="B638" s="348" t="s">
        <v>138</v>
      </c>
    </row>
    <row r="639" spans="1:2" ht="12.75">
      <c r="A639" s="308">
        <v>638</v>
      </c>
      <c r="B639" s="348" t="s">
        <v>139</v>
      </c>
    </row>
    <row r="640" spans="1:2" ht="12.75">
      <c r="A640" s="308">
        <v>639</v>
      </c>
      <c r="B640" s="349" t="s">
        <v>813</v>
      </c>
    </row>
    <row r="641" spans="1:2" ht="12.75">
      <c r="A641" s="308">
        <v>640</v>
      </c>
      <c r="B641" s="349" t="s">
        <v>814</v>
      </c>
    </row>
    <row r="642" spans="1:2" ht="12.75">
      <c r="A642" s="308">
        <v>641</v>
      </c>
      <c r="B642" s="349" t="s">
        <v>756</v>
      </c>
    </row>
    <row r="643" spans="1:2" ht="12.75">
      <c r="A643" s="308">
        <v>642</v>
      </c>
      <c r="B643" s="349" t="s">
        <v>816</v>
      </c>
    </row>
    <row r="644" spans="1:2" ht="12.75">
      <c r="A644" s="308">
        <v>643</v>
      </c>
      <c r="B644" s="349" t="s">
        <v>817</v>
      </c>
    </row>
    <row r="645" spans="1:2" ht="12.75">
      <c r="A645" s="308">
        <v>644</v>
      </c>
      <c r="B645" s="349" t="s">
        <v>818</v>
      </c>
    </row>
    <row r="646" spans="1:2" ht="12.75">
      <c r="A646" s="308">
        <v>645</v>
      </c>
      <c r="B646" s="348" t="s">
        <v>819</v>
      </c>
    </row>
    <row r="647" spans="1:2" ht="12.75">
      <c r="A647" s="308">
        <v>646</v>
      </c>
      <c r="B647" s="348" t="s">
        <v>820</v>
      </c>
    </row>
    <row r="648" spans="1:2" ht="12.75">
      <c r="A648" s="308">
        <v>647</v>
      </c>
      <c r="B648" s="348" t="s">
        <v>821</v>
      </c>
    </row>
    <row r="649" spans="1:2" ht="12.75">
      <c r="A649" s="308">
        <v>648</v>
      </c>
      <c r="B649" s="348" t="s">
        <v>822</v>
      </c>
    </row>
    <row r="650" spans="1:2" ht="12.75">
      <c r="A650" s="308">
        <v>649</v>
      </c>
      <c r="B650" s="348" t="s">
        <v>826</v>
      </c>
    </row>
    <row r="651" spans="1:2" ht="12.75">
      <c r="A651" s="308">
        <v>650</v>
      </c>
      <c r="B651" s="348" t="s">
        <v>825</v>
      </c>
    </row>
    <row r="652" spans="1:2" ht="12.75">
      <c r="A652" s="308">
        <v>651</v>
      </c>
      <c r="B652" s="348" t="s">
        <v>827</v>
      </c>
    </row>
    <row r="653" spans="1:2" ht="12.75">
      <c r="A653" s="308">
        <v>652</v>
      </c>
      <c r="B653" s="348" t="s">
        <v>824</v>
      </c>
    </row>
    <row r="654" spans="1:2" ht="12.75">
      <c r="A654" s="308">
        <v>653</v>
      </c>
      <c r="B654" s="348" t="s">
        <v>682</v>
      </c>
    </row>
    <row r="655" spans="1:2" ht="12.75">
      <c r="A655" s="308">
        <v>654</v>
      </c>
      <c r="B655" s="348" t="s">
        <v>13</v>
      </c>
    </row>
    <row r="656" spans="1:2" ht="12.75">
      <c r="A656" s="308">
        <v>655</v>
      </c>
      <c r="B656" s="348" t="s">
        <v>14</v>
      </c>
    </row>
    <row r="657" spans="1:2" ht="12.75">
      <c r="A657" s="308">
        <v>656</v>
      </c>
      <c r="B657" s="348" t="s">
        <v>15</v>
      </c>
    </row>
    <row r="658" spans="1:2" ht="12.75">
      <c r="A658" s="308">
        <v>657</v>
      </c>
      <c r="B658" s="348" t="s">
        <v>18</v>
      </c>
    </row>
    <row r="659" spans="1:2" ht="12.75">
      <c r="A659" s="308">
        <v>658</v>
      </c>
      <c r="B659" s="348" t="s">
        <v>19</v>
      </c>
    </row>
    <row r="660" spans="1:2" ht="12.75">
      <c r="A660" s="308">
        <v>659</v>
      </c>
      <c r="B660" s="348" t="s">
        <v>20</v>
      </c>
    </row>
    <row r="661" spans="1:2" ht="12.75">
      <c r="A661" s="308">
        <v>660</v>
      </c>
      <c r="B661" s="348" t="s">
        <v>775</v>
      </c>
    </row>
    <row r="662" spans="1:2" ht="12.75">
      <c r="A662" s="308">
        <v>661</v>
      </c>
      <c r="B662" s="348" t="s">
        <v>777</v>
      </c>
    </row>
    <row r="663" spans="1:2" ht="12.75">
      <c r="A663" s="308">
        <v>662</v>
      </c>
      <c r="B663" s="348" t="s">
        <v>778</v>
      </c>
    </row>
    <row r="664" spans="1:2" ht="12.75">
      <c r="A664" s="308">
        <v>663</v>
      </c>
      <c r="B664" s="348" t="s">
        <v>779</v>
      </c>
    </row>
    <row r="665" spans="1:2" ht="12.75">
      <c r="A665" s="308">
        <v>664</v>
      </c>
      <c r="B665" s="348" t="s">
        <v>30</v>
      </c>
    </row>
    <row r="666" spans="1:2" ht="12.75">
      <c r="A666" s="308">
        <v>665</v>
      </c>
      <c r="B666" s="350" t="s">
        <v>0</v>
      </c>
    </row>
    <row r="667" spans="1:2" ht="12.75">
      <c r="A667" s="308">
        <v>666</v>
      </c>
      <c r="B667" s="348" t="s">
        <v>1</v>
      </c>
    </row>
    <row r="668" spans="1:2" ht="12.75">
      <c r="A668" s="308">
        <v>667</v>
      </c>
      <c r="B668" s="348" t="s">
        <v>188</v>
      </c>
    </row>
    <row r="669" spans="1:2" ht="12.75">
      <c r="A669" s="308">
        <v>668</v>
      </c>
      <c r="B669" s="348" t="s">
        <v>189</v>
      </c>
    </row>
    <row r="670" spans="1:2" ht="12.75">
      <c r="A670" s="308">
        <v>669</v>
      </c>
      <c r="B670" s="348" t="s">
        <v>190</v>
      </c>
    </row>
    <row r="671" spans="1:2" ht="12.75">
      <c r="A671" s="308">
        <v>670</v>
      </c>
      <c r="B671" s="348" t="s">
        <v>191</v>
      </c>
    </row>
    <row r="672" spans="1:2" ht="12.75">
      <c r="A672" s="308">
        <v>671</v>
      </c>
      <c r="B672" s="348" t="s">
        <v>305</v>
      </c>
    </row>
    <row r="673" spans="1:2" ht="12.75">
      <c r="A673" s="308">
        <v>672</v>
      </c>
      <c r="B673" s="348" t="s">
        <v>307</v>
      </c>
    </row>
    <row r="674" spans="1:2" ht="12.75">
      <c r="A674" s="308">
        <v>673</v>
      </c>
      <c r="B674" s="348" t="s">
        <v>309</v>
      </c>
    </row>
    <row r="675" spans="1:2" ht="12.75">
      <c r="A675" s="308">
        <v>674</v>
      </c>
      <c r="B675" s="348" t="s">
        <v>311</v>
      </c>
    </row>
    <row r="676" spans="1:2" ht="12.75">
      <c r="A676" s="308">
        <v>675</v>
      </c>
      <c r="B676" s="348" t="s">
        <v>314</v>
      </c>
    </row>
    <row r="677" spans="1:2" ht="12.75">
      <c r="A677" s="308">
        <v>676</v>
      </c>
      <c r="B677" s="348" t="s">
        <v>316</v>
      </c>
    </row>
    <row r="678" spans="1:2" ht="12.75">
      <c r="A678" s="308">
        <v>677</v>
      </c>
      <c r="B678" s="348" t="s">
        <v>318</v>
      </c>
    </row>
    <row r="679" spans="1:2" ht="12.75">
      <c r="A679" s="308">
        <v>678</v>
      </c>
      <c r="B679" s="348" t="s">
        <v>321</v>
      </c>
    </row>
    <row r="680" spans="1:2" ht="12.75">
      <c r="A680" s="308">
        <v>679</v>
      </c>
      <c r="B680" s="348" t="s">
        <v>324</v>
      </c>
    </row>
    <row r="681" spans="1:2" ht="12.75">
      <c r="A681" s="308">
        <v>680</v>
      </c>
      <c r="B681" s="348" t="s">
        <v>326</v>
      </c>
    </row>
    <row r="682" spans="1:2" ht="12.75">
      <c r="A682" s="308">
        <v>681</v>
      </c>
      <c r="B682" s="348" t="s">
        <v>328</v>
      </c>
    </row>
    <row r="683" spans="1:2" ht="12.75">
      <c r="A683" s="308">
        <v>682</v>
      </c>
      <c r="B683" s="348" t="s">
        <v>331</v>
      </c>
    </row>
    <row r="684" spans="1:2" ht="12.75">
      <c r="A684" s="308">
        <v>683</v>
      </c>
      <c r="B684" s="348" t="s">
        <v>333</v>
      </c>
    </row>
    <row r="685" spans="1:2" ht="12.75">
      <c r="A685" s="308">
        <v>684</v>
      </c>
      <c r="B685" s="348" t="s">
        <v>335</v>
      </c>
    </row>
    <row r="686" spans="1:2" ht="12.75">
      <c r="A686" s="308">
        <v>685</v>
      </c>
      <c r="B686" s="348" t="s">
        <v>337</v>
      </c>
    </row>
    <row r="687" spans="1:2" ht="12.75">
      <c r="A687" s="308">
        <v>686</v>
      </c>
      <c r="B687" s="348" t="s">
        <v>339</v>
      </c>
    </row>
    <row r="688" spans="1:2" ht="12.75">
      <c r="A688" s="308">
        <v>687</v>
      </c>
      <c r="B688" s="348" t="s">
        <v>341</v>
      </c>
    </row>
    <row r="689" spans="1:2" ht="12.75">
      <c r="A689" s="308">
        <v>688</v>
      </c>
      <c r="B689" s="348" t="s">
        <v>343</v>
      </c>
    </row>
    <row r="690" spans="1:2" ht="12.75">
      <c r="A690" s="308">
        <v>689</v>
      </c>
      <c r="B690" s="348" t="s">
        <v>345</v>
      </c>
    </row>
    <row r="691" spans="1:2" ht="12.75">
      <c r="A691" s="308">
        <v>690</v>
      </c>
      <c r="B691" s="348" t="s">
        <v>347</v>
      </c>
    </row>
    <row r="692" spans="1:2" ht="12.75">
      <c r="A692" s="308">
        <v>691</v>
      </c>
      <c r="B692" s="348" t="s">
        <v>350</v>
      </c>
    </row>
    <row r="693" spans="1:2" ht="12.75">
      <c r="A693" s="308">
        <v>692</v>
      </c>
      <c r="B693" s="348" t="s">
        <v>353</v>
      </c>
    </row>
    <row r="694" spans="1:2" ht="12.75">
      <c r="A694" s="308">
        <v>693</v>
      </c>
      <c r="B694" s="348" t="s">
        <v>357</v>
      </c>
    </row>
    <row r="695" spans="1:2" ht="12.75">
      <c r="A695" s="308">
        <v>694</v>
      </c>
      <c r="B695" s="348" t="s">
        <v>360</v>
      </c>
    </row>
    <row r="696" spans="1:2" ht="12.75">
      <c r="A696" s="308">
        <v>695</v>
      </c>
      <c r="B696" s="348" t="s">
        <v>363</v>
      </c>
    </row>
    <row r="697" spans="1:2" ht="12.75">
      <c r="A697" s="308">
        <v>696</v>
      </c>
      <c r="B697" s="348" t="s">
        <v>365</v>
      </c>
    </row>
    <row r="698" spans="1:2" ht="12.75">
      <c r="A698" s="308">
        <v>697</v>
      </c>
      <c r="B698" s="348" t="s">
        <v>368</v>
      </c>
    </row>
    <row r="699" spans="1:2" ht="12.75">
      <c r="A699" s="308">
        <v>698</v>
      </c>
      <c r="B699" s="349" t="s">
        <v>1247</v>
      </c>
    </row>
    <row r="700" spans="1:2" ht="12.75">
      <c r="A700" s="308">
        <v>699</v>
      </c>
      <c r="B700" s="348" t="s">
        <v>370</v>
      </c>
    </row>
    <row r="701" spans="1:2" ht="12.75">
      <c r="A701" s="308">
        <v>700</v>
      </c>
      <c r="B701" s="348" t="s">
        <v>371</v>
      </c>
    </row>
    <row r="702" spans="1:2" ht="12.75">
      <c r="A702" s="308">
        <v>701</v>
      </c>
      <c r="B702" s="348" t="s">
        <v>374</v>
      </c>
    </row>
    <row r="703" spans="1:2" ht="12.75">
      <c r="A703" s="308">
        <v>702</v>
      </c>
      <c r="B703" s="348" t="s">
        <v>375</v>
      </c>
    </row>
    <row r="704" spans="1:2" ht="12.75">
      <c r="A704" s="308">
        <v>703</v>
      </c>
      <c r="B704" s="348" t="s">
        <v>377</v>
      </c>
    </row>
    <row r="705" spans="1:2" ht="12.75">
      <c r="A705" s="308">
        <v>704</v>
      </c>
      <c r="B705" s="348" t="s">
        <v>378</v>
      </c>
    </row>
    <row r="706" spans="1:2" ht="12.75">
      <c r="A706" s="308">
        <v>705</v>
      </c>
      <c r="B706" s="348" t="s">
        <v>380</v>
      </c>
    </row>
    <row r="707" spans="1:2" ht="12.75">
      <c r="A707" s="308">
        <v>706</v>
      </c>
      <c r="B707" s="348" t="s">
        <v>381</v>
      </c>
    </row>
    <row r="708" spans="1:2" ht="12.75">
      <c r="A708" s="308">
        <v>707</v>
      </c>
      <c r="B708" s="348" t="s">
        <v>173</v>
      </c>
    </row>
    <row r="709" spans="1:2" ht="12.75">
      <c r="A709" s="308">
        <v>708</v>
      </c>
      <c r="B709" s="348" t="s">
        <v>384</v>
      </c>
    </row>
    <row r="710" spans="1:2" ht="12.75">
      <c r="A710" s="308" t="s">
        <v>1232</v>
      </c>
      <c r="B710" s="348" t="s">
        <v>386</v>
      </c>
    </row>
    <row r="711" spans="1:2" ht="12.75">
      <c r="A711" s="308">
        <v>710</v>
      </c>
      <c r="B711" s="348" t="s">
        <v>388</v>
      </c>
    </row>
    <row r="712" spans="1:2" ht="12.75">
      <c r="A712" s="308">
        <v>711</v>
      </c>
      <c r="B712" s="348" t="s">
        <v>390</v>
      </c>
    </row>
    <row r="713" spans="1:2" ht="12.75">
      <c r="A713" s="308">
        <v>712</v>
      </c>
      <c r="B713" s="348" t="s">
        <v>392</v>
      </c>
    </row>
    <row r="714" spans="1:2" ht="12.75">
      <c r="A714" s="308">
        <v>713</v>
      </c>
      <c r="B714" s="348" t="s">
        <v>395</v>
      </c>
    </row>
    <row r="715" spans="1:2" ht="12.75">
      <c r="A715" s="308">
        <v>714</v>
      </c>
      <c r="B715" s="348" t="s">
        <v>397</v>
      </c>
    </row>
    <row r="716" spans="1:2" ht="12.75">
      <c r="A716" s="308">
        <v>715</v>
      </c>
      <c r="B716" s="348" t="s">
        <v>399</v>
      </c>
    </row>
    <row r="717" spans="1:2" ht="12.75">
      <c r="A717" s="308">
        <v>716</v>
      </c>
      <c r="B717" s="348" t="s">
        <v>401</v>
      </c>
    </row>
    <row r="718" spans="1:2" ht="12.75">
      <c r="A718" s="308">
        <v>717</v>
      </c>
      <c r="B718" s="348" t="s">
        <v>403</v>
      </c>
    </row>
    <row r="719" spans="1:2" ht="12.75">
      <c r="A719" s="308">
        <v>718</v>
      </c>
      <c r="B719" s="348" t="s">
        <v>405</v>
      </c>
    </row>
    <row r="720" spans="1:2" ht="12.75">
      <c r="A720" s="308">
        <v>719</v>
      </c>
      <c r="B720" s="348" t="s">
        <v>408</v>
      </c>
    </row>
    <row r="721" spans="1:2" ht="12.75">
      <c r="A721" s="308">
        <v>720</v>
      </c>
      <c r="B721" s="348" t="s">
        <v>411</v>
      </c>
    </row>
    <row r="722" spans="1:2" ht="12.75">
      <c r="A722" s="308">
        <v>721</v>
      </c>
      <c r="B722" s="348" t="s">
        <v>413</v>
      </c>
    </row>
    <row r="723" spans="1:2" ht="25.5">
      <c r="A723" s="308">
        <v>722</v>
      </c>
      <c r="B723" s="348" t="s">
        <v>415</v>
      </c>
    </row>
    <row r="724" spans="1:2" ht="12.75">
      <c r="A724" s="308">
        <v>723</v>
      </c>
      <c r="B724" s="348" t="s">
        <v>417</v>
      </c>
    </row>
    <row r="725" spans="1:2" ht="12.75">
      <c r="A725" s="308">
        <v>724</v>
      </c>
      <c r="B725" s="348" t="s">
        <v>419</v>
      </c>
    </row>
    <row r="726" spans="1:2" ht="12.75">
      <c r="A726" s="308">
        <v>725</v>
      </c>
      <c r="B726" s="348" t="s">
        <v>420</v>
      </c>
    </row>
    <row r="727" spans="1:2" ht="12.75">
      <c r="A727" s="308">
        <v>726</v>
      </c>
      <c r="B727" s="348" t="s">
        <v>422</v>
      </c>
    </row>
    <row r="728" spans="1:2" ht="12.75">
      <c r="A728" s="308">
        <v>727</v>
      </c>
      <c r="B728" s="348" t="s">
        <v>424</v>
      </c>
    </row>
    <row r="729" spans="1:2" ht="12.75">
      <c r="A729" s="308">
        <v>728</v>
      </c>
      <c r="B729" s="348" t="s">
        <v>426</v>
      </c>
    </row>
    <row r="730" spans="1:2" ht="12.75">
      <c r="A730" s="308">
        <v>729</v>
      </c>
      <c r="B730" s="348" t="s">
        <v>428</v>
      </c>
    </row>
    <row r="731" spans="1:2" ht="12.75">
      <c r="A731" s="308">
        <v>730</v>
      </c>
      <c r="B731" s="348" t="s">
        <v>429</v>
      </c>
    </row>
    <row r="732" spans="1:2" ht="12.75">
      <c r="A732" s="308" t="s">
        <v>1232</v>
      </c>
      <c r="B732" s="348" t="s">
        <v>431</v>
      </c>
    </row>
    <row r="733" spans="1:2" ht="12.75">
      <c r="A733" s="308">
        <v>732</v>
      </c>
      <c r="B733" s="348" t="s">
        <v>433</v>
      </c>
    </row>
    <row r="734" spans="1:2" ht="12.75">
      <c r="A734" s="308">
        <v>733</v>
      </c>
      <c r="B734" s="348" t="s">
        <v>435</v>
      </c>
    </row>
    <row r="735" spans="1:2" ht="12.75">
      <c r="A735" s="308">
        <v>734</v>
      </c>
      <c r="B735" s="348" t="s">
        <v>436</v>
      </c>
    </row>
    <row r="736" spans="1:2" ht="12.75">
      <c r="A736" s="308">
        <v>735</v>
      </c>
      <c r="B736" s="348" t="s">
        <v>438</v>
      </c>
    </row>
    <row r="737" spans="1:2" ht="12.75">
      <c r="A737" s="308">
        <v>736</v>
      </c>
      <c r="B737" s="348" t="s">
        <v>439</v>
      </c>
    </row>
    <row r="738" spans="1:2" ht="12.75">
      <c r="A738" s="308">
        <v>737</v>
      </c>
      <c r="B738" s="348" t="s">
        <v>441</v>
      </c>
    </row>
    <row r="739" spans="1:2" ht="12.75">
      <c r="A739" s="308">
        <v>738</v>
      </c>
      <c r="B739" s="348" t="s">
        <v>443</v>
      </c>
    </row>
    <row r="740" spans="1:2" ht="12.75">
      <c r="A740" s="308">
        <v>739</v>
      </c>
      <c r="B740" s="348" t="s">
        <v>445</v>
      </c>
    </row>
    <row r="741" spans="1:2" ht="12.75">
      <c r="A741" s="308">
        <v>740</v>
      </c>
      <c r="B741" s="348" t="s">
        <v>447</v>
      </c>
    </row>
    <row r="742" spans="1:2" ht="12.75">
      <c r="A742" s="308">
        <v>741</v>
      </c>
      <c r="B742" s="348" t="s">
        <v>449</v>
      </c>
    </row>
    <row r="743" spans="1:2" ht="12.75">
      <c r="A743" s="308">
        <v>742</v>
      </c>
      <c r="B743" s="348" t="s">
        <v>451</v>
      </c>
    </row>
    <row r="744" spans="1:2" ht="12.75">
      <c r="A744" s="308">
        <v>743</v>
      </c>
      <c r="B744" s="348" t="s">
        <v>453</v>
      </c>
    </row>
    <row r="745" spans="1:2" ht="12.75">
      <c r="A745" s="308">
        <v>744</v>
      </c>
      <c r="B745" s="348" t="s">
        <v>455</v>
      </c>
    </row>
    <row r="746" spans="1:2" ht="12.75">
      <c r="A746" s="308">
        <v>745</v>
      </c>
      <c r="B746" s="348" t="s">
        <v>457</v>
      </c>
    </row>
    <row r="747" spans="1:2" ht="12.75">
      <c r="A747" s="308">
        <v>746</v>
      </c>
      <c r="B747" s="348" t="s">
        <v>459</v>
      </c>
    </row>
    <row r="748" spans="1:2" ht="12.75">
      <c r="A748" s="308">
        <v>747</v>
      </c>
      <c r="B748" s="348" t="s">
        <v>461</v>
      </c>
    </row>
    <row r="749" spans="1:2" ht="12.75">
      <c r="A749" s="308">
        <v>748</v>
      </c>
      <c r="B749" s="348" t="s">
        <v>463</v>
      </c>
    </row>
    <row r="750" spans="1:2" ht="12.75">
      <c r="A750" s="308">
        <v>749</v>
      </c>
      <c r="B750" s="348" t="s">
        <v>464</v>
      </c>
    </row>
    <row r="751" spans="1:2" ht="12.75">
      <c r="A751" s="308">
        <v>750</v>
      </c>
      <c r="B751" s="348" t="s">
        <v>466</v>
      </c>
    </row>
    <row r="752" spans="1:2" ht="12.75">
      <c r="A752" s="308">
        <v>751</v>
      </c>
      <c r="B752" s="348" t="s">
        <v>468</v>
      </c>
    </row>
    <row r="753" spans="1:2" ht="12.75">
      <c r="A753" s="308">
        <v>752</v>
      </c>
      <c r="B753" s="348" t="s">
        <v>470</v>
      </c>
    </row>
    <row r="754" spans="1:2" ht="12.75">
      <c r="A754" s="308">
        <v>753</v>
      </c>
      <c r="B754" s="348" t="s">
        <v>472</v>
      </c>
    </row>
    <row r="755" spans="1:2" ht="12.75">
      <c r="A755" s="308">
        <v>754</v>
      </c>
      <c r="B755" s="348" t="s">
        <v>474</v>
      </c>
    </row>
    <row r="756" spans="1:2" ht="12.75">
      <c r="A756" s="308">
        <v>755</v>
      </c>
      <c r="B756" s="348" t="s">
        <v>476</v>
      </c>
    </row>
    <row r="757" spans="1:2" ht="12.75">
      <c r="A757" s="308">
        <v>756</v>
      </c>
      <c r="B757" s="348" t="s">
        <v>478</v>
      </c>
    </row>
    <row r="758" spans="1:2" ht="12.75">
      <c r="A758" s="308">
        <v>757</v>
      </c>
      <c r="B758" s="348" t="s">
        <v>480</v>
      </c>
    </row>
    <row r="759" spans="1:2" ht="12.75">
      <c r="A759" s="308">
        <v>758</v>
      </c>
      <c r="B759" s="348" t="s">
        <v>482</v>
      </c>
    </row>
    <row r="760" spans="1:2" ht="12.75">
      <c r="A760" s="308">
        <v>759</v>
      </c>
      <c r="B760" s="348" t="s">
        <v>483</v>
      </c>
    </row>
    <row r="761" spans="1:2" ht="12.75">
      <c r="A761" s="308">
        <v>760</v>
      </c>
      <c r="B761" s="348" t="s">
        <v>484</v>
      </c>
    </row>
    <row r="762" spans="1:2" ht="12.75">
      <c r="A762" s="308">
        <v>761</v>
      </c>
      <c r="B762" s="348" t="s">
        <v>485</v>
      </c>
    </row>
    <row r="763" spans="1:2" ht="12.75">
      <c r="A763" s="308">
        <v>762</v>
      </c>
      <c r="B763" s="348" t="s">
        <v>486</v>
      </c>
    </row>
    <row r="764" spans="1:2" ht="12.75">
      <c r="A764" s="308">
        <v>763</v>
      </c>
      <c r="B764" s="348" t="s">
        <v>487</v>
      </c>
    </row>
    <row r="765" spans="1:2" ht="12.75">
      <c r="A765" s="308">
        <v>764</v>
      </c>
      <c r="B765" s="348" t="s">
        <v>489</v>
      </c>
    </row>
    <row r="766" spans="1:2" ht="12.75">
      <c r="A766" s="308">
        <v>765</v>
      </c>
      <c r="B766" s="348" t="s">
        <v>491</v>
      </c>
    </row>
    <row r="767" spans="1:2" ht="12.75">
      <c r="A767" s="308">
        <v>766</v>
      </c>
      <c r="B767" s="348" t="s">
        <v>493</v>
      </c>
    </row>
    <row r="768" spans="1:2" ht="12.75">
      <c r="A768" s="308">
        <v>767</v>
      </c>
      <c r="B768" s="348" t="s">
        <v>495</v>
      </c>
    </row>
    <row r="769" spans="1:2" ht="12.75">
      <c r="A769" s="308">
        <v>768</v>
      </c>
      <c r="B769" s="348" t="s">
        <v>497</v>
      </c>
    </row>
    <row r="770" spans="1:2" ht="12.75">
      <c r="A770" s="308">
        <v>769</v>
      </c>
      <c r="B770" s="349" t="s">
        <v>1241</v>
      </c>
    </row>
    <row r="771" spans="1:2" ht="12.75">
      <c r="A771" s="308">
        <v>770</v>
      </c>
      <c r="B771" s="348" t="s">
        <v>500</v>
      </c>
    </row>
    <row r="772" spans="1:2" ht="12.75">
      <c r="A772" s="308">
        <v>771</v>
      </c>
      <c r="B772" s="348" t="s">
        <v>502</v>
      </c>
    </row>
    <row r="773" spans="1:2" ht="12.75">
      <c r="A773" s="308">
        <v>772</v>
      </c>
      <c r="B773" s="348" t="s">
        <v>503</v>
      </c>
    </row>
    <row r="774" spans="1:2" ht="12.75">
      <c r="A774" s="308">
        <v>773</v>
      </c>
      <c r="B774" s="348" t="s">
        <v>505</v>
      </c>
    </row>
    <row r="775" spans="1:2" ht="12.75">
      <c r="A775" s="308">
        <v>774</v>
      </c>
      <c r="B775" s="348" t="s">
        <v>506</v>
      </c>
    </row>
    <row r="776" spans="1:2" ht="12.75">
      <c r="A776" s="308">
        <v>775</v>
      </c>
      <c r="B776" s="348" t="s">
        <v>508</v>
      </c>
    </row>
    <row r="777" spans="1:2" ht="12.75">
      <c r="A777" s="308">
        <v>776</v>
      </c>
      <c r="B777" s="348" t="s">
        <v>32</v>
      </c>
    </row>
    <row r="778" spans="1:2" ht="12.75">
      <c r="A778" s="308">
        <v>777</v>
      </c>
      <c r="B778" s="348" t="s">
        <v>510</v>
      </c>
    </row>
    <row r="779" spans="1:2" ht="12.75">
      <c r="A779" s="308">
        <v>778</v>
      </c>
      <c r="B779" s="348" t="s">
        <v>511</v>
      </c>
    </row>
    <row r="780" spans="1:2" ht="12.75">
      <c r="A780" s="308">
        <v>779</v>
      </c>
      <c r="B780" s="348" t="s">
        <v>512</v>
      </c>
    </row>
    <row r="781" spans="1:2" ht="12.75">
      <c r="A781" s="308">
        <v>780</v>
      </c>
      <c r="B781" s="348" t="s">
        <v>515</v>
      </c>
    </row>
    <row r="782" spans="1:2" ht="12.75">
      <c r="A782" s="308">
        <v>781</v>
      </c>
      <c r="B782" s="348" t="s">
        <v>517</v>
      </c>
    </row>
    <row r="783" spans="1:2" ht="12.75">
      <c r="A783" s="308">
        <v>782</v>
      </c>
      <c r="B783" s="348" t="s">
        <v>519</v>
      </c>
    </row>
    <row r="784" spans="1:2" ht="12.75">
      <c r="A784" s="308">
        <v>783</v>
      </c>
      <c r="B784" s="348" t="s">
        <v>521</v>
      </c>
    </row>
    <row r="785" spans="1:2" ht="52.5">
      <c r="A785" s="308" t="s">
        <v>1232</v>
      </c>
      <c r="B785" s="318" t="s">
        <v>962</v>
      </c>
    </row>
    <row r="786" spans="1:2" ht="12.75">
      <c r="A786" s="308" t="s">
        <v>1232</v>
      </c>
      <c r="B786" s="379" t="s">
        <v>963</v>
      </c>
    </row>
    <row r="787" spans="1:2" ht="12.75">
      <c r="A787" s="308" t="s">
        <v>1232</v>
      </c>
      <c r="B787" s="379" t="s">
        <v>964</v>
      </c>
    </row>
    <row r="788" spans="1:2" ht="12.75">
      <c r="A788" s="308" t="s">
        <v>1232</v>
      </c>
      <c r="B788" s="379" t="s">
        <v>965</v>
      </c>
    </row>
    <row r="789" spans="1:2" ht="42">
      <c r="A789" s="308" t="s">
        <v>1232</v>
      </c>
      <c r="B789" s="354" t="s">
        <v>966</v>
      </c>
    </row>
    <row r="790" spans="1:2" ht="22.5">
      <c r="A790" s="308" t="s">
        <v>1232</v>
      </c>
      <c r="B790" s="287" t="s">
        <v>967</v>
      </c>
    </row>
    <row r="791" spans="1:2" ht="12.75">
      <c r="A791" s="308" t="s">
        <v>1232</v>
      </c>
      <c r="B791" s="287" t="s">
        <v>968</v>
      </c>
    </row>
    <row r="792" spans="1:2" ht="12.75">
      <c r="A792" s="308" t="s">
        <v>1232</v>
      </c>
      <c r="B792" s="287" t="s">
        <v>969</v>
      </c>
    </row>
    <row r="793" spans="1:2" ht="12.75">
      <c r="A793" s="308" t="s">
        <v>1232</v>
      </c>
      <c r="B793" s="287" t="s">
        <v>970</v>
      </c>
    </row>
    <row r="794" spans="1:2" ht="12.75">
      <c r="A794" s="308" t="s">
        <v>1232</v>
      </c>
      <c r="B794" s="316" t="s">
        <v>971</v>
      </c>
    </row>
    <row r="795" spans="1:2" ht="18">
      <c r="A795" s="308" t="s">
        <v>1232</v>
      </c>
      <c r="B795" s="275" t="s">
        <v>972</v>
      </c>
    </row>
    <row r="796" spans="1:2" ht="12.75">
      <c r="A796" s="308" t="s">
        <v>1232</v>
      </c>
      <c r="B796" s="268" t="s">
        <v>973</v>
      </c>
    </row>
    <row r="797" spans="1:2" ht="33.75">
      <c r="A797" s="308" t="s">
        <v>1232</v>
      </c>
      <c r="B797" s="284" t="s">
        <v>974</v>
      </c>
    </row>
    <row r="798" spans="1:2" ht="25.5">
      <c r="A798" s="308" t="s">
        <v>1232</v>
      </c>
      <c r="B798" s="355" t="s">
        <v>975</v>
      </c>
    </row>
    <row r="799" spans="1:2" ht="22.5">
      <c r="A799" s="308" t="s">
        <v>1232</v>
      </c>
      <c r="B799" s="284" t="s">
        <v>976</v>
      </c>
    </row>
    <row r="800" spans="1:2" ht="25.5">
      <c r="A800" s="308" t="s">
        <v>1232</v>
      </c>
      <c r="B800" s="268" t="s">
        <v>977</v>
      </c>
    </row>
    <row r="801" spans="1:2" ht="25.5">
      <c r="A801" s="308" t="s">
        <v>1232</v>
      </c>
      <c r="B801" s="268" t="s">
        <v>978</v>
      </c>
    </row>
    <row r="802" spans="1:2" ht="15.75">
      <c r="A802" s="308" t="s">
        <v>1232</v>
      </c>
      <c r="B802" s="312" t="s">
        <v>979</v>
      </c>
    </row>
    <row r="803" spans="1:2" ht="12.75">
      <c r="A803" s="308" t="s">
        <v>1232</v>
      </c>
      <c r="B803" s="282" t="s">
        <v>980</v>
      </c>
    </row>
    <row r="804" spans="1:2" ht="22.5">
      <c r="A804" s="308" t="s">
        <v>1232</v>
      </c>
      <c r="B804" s="284" t="s">
        <v>981</v>
      </c>
    </row>
    <row r="805" spans="1:2" ht="12.75">
      <c r="A805" s="308" t="s">
        <v>1232</v>
      </c>
      <c r="B805" s="286" t="s">
        <v>982</v>
      </c>
    </row>
    <row r="806" spans="1:2" ht="22.5">
      <c r="A806" s="308" t="s">
        <v>1232</v>
      </c>
      <c r="B806" s="286" t="s">
        <v>983</v>
      </c>
    </row>
    <row r="807" spans="1:2" ht="25.5">
      <c r="A807" s="308" t="s">
        <v>1232</v>
      </c>
      <c r="B807" s="282" t="s">
        <v>984</v>
      </c>
    </row>
    <row r="808" spans="1:2" ht="22.5">
      <c r="A808" s="308" t="s">
        <v>1232</v>
      </c>
      <c r="B808" s="206" t="s">
        <v>985</v>
      </c>
    </row>
    <row r="809" spans="1:2" ht="25.5">
      <c r="A809" s="308" t="s">
        <v>1232</v>
      </c>
      <c r="B809" s="3" t="s">
        <v>986</v>
      </c>
    </row>
    <row r="810" spans="1:2" ht="15.75">
      <c r="A810" s="308" t="s">
        <v>1232</v>
      </c>
      <c r="B810" s="312" t="s">
        <v>987</v>
      </c>
    </row>
    <row r="811" spans="1:2" ht="12.75">
      <c r="A811" s="308" t="s">
        <v>1232</v>
      </c>
      <c r="B811" s="282" t="s">
        <v>988</v>
      </c>
    </row>
    <row r="812" spans="1:2" ht="22.5">
      <c r="A812" s="308" t="s">
        <v>1232</v>
      </c>
      <c r="B812" s="284" t="s">
        <v>989</v>
      </c>
    </row>
    <row r="813" spans="1:2" ht="25.5">
      <c r="A813" s="308" t="s">
        <v>1232</v>
      </c>
      <c r="B813" s="356" t="s">
        <v>990</v>
      </c>
    </row>
    <row r="814" spans="1:2" ht="25.5">
      <c r="A814" s="308" t="s">
        <v>1232</v>
      </c>
      <c r="B814" s="356" t="s">
        <v>991</v>
      </c>
    </row>
    <row r="815" spans="1:2" ht="25.5">
      <c r="A815" s="308" t="s">
        <v>1232</v>
      </c>
      <c r="B815" s="282" t="s">
        <v>992</v>
      </c>
    </row>
    <row r="816" spans="1:2" ht="25.5">
      <c r="A816" s="308" t="s">
        <v>1232</v>
      </c>
      <c r="B816" s="3" t="s">
        <v>993</v>
      </c>
    </row>
    <row r="817" spans="1:2" ht="12.75">
      <c r="A817" s="308" t="s">
        <v>1232</v>
      </c>
      <c r="B817" s="379" t="s">
        <v>994</v>
      </c>
    </row>
    <row r="818" spans="1:2" ht="12.75">
      <c r="A818" s="308" t="s">
        <v>1232</v>
      </c>
      <c r="B818" s="357" t="s">
        <v>995</v>
      </c>
    </row>
    <row r="819" spans="1:2" ht="12.75">
      <c r="A819" s="308" t="s">
        <v>1232</v>
      </c>
      <c r="B819" s="357" t="s">
        <v>996</v>
      </c>
    </row>
    <row r="820" spans="1:2" ht="12.75">
      <c r="A820" s="308" t="s">
        <v>1232</v>
      </c>
      <c r="B820" s="358" t="s">
        <v>997</v>
      </c>
    </row>
    <row r="821" spans="1:2" ht="12.75">
      <c r="A821" s="308" t="s">
        <v>1232</v>
      </c>
      <c r="B821" s="358" t="s">
        <v>998</v>
      </c>
    </row>
    <row r="822" spans="1:2" ht="25.5">
      <c r="A822" s="308" t="s">
        <v>1232</v>
      </c>
      <c r="B822" s="359" t="s">
        <v>999</v>
      </c>
    </row>
    <row r="823" spans="1:2" ht="45">
      <c r="A823" s="308">
        <v>822</v>
      </c>
      <c r="B823" s="206" t="s">
        <v>935</v>
      </c>
    </row>
    <row r="824" spans="1:2" ht="15">
      <c r="A824" s="308">
        <v>823</v>
      </c>
      <c r="B824" s="452" t="s">
        <v>955</v>
      </c>
    </row>
    <row r="825" spans="1:2" ht="15">
      <c r="A825" s="308">
        <v>824</v>
      </c>
      <c r="B825" s="452" t="s">
        <v>961</v>
      </c>
    </row>
    <row r="826" spans="1:2" ht="15">
      <c r="A826" s="308">
        <v>825</v>
      </c>
      <c r="B826" s="452" t="s">
        <v>956</v>
      </c>
    </row>
    <row r="827" spans="1:2" ht="15">
      <c r="A827" s="308">
        <v>826</v>
      </c>
      <c r="B827" s="452" t="s">
        <v>957</v>
      </c>
    </row>
    <row r="828" spans="1:2" ht="15">
      <c r="A828" s="308">
        <v>827</v>
      </c>
      <c r="B828" s="452" t="s">
        <v>958</v>
      </c>
    </row>
    <row r="829" spans="1:2" ht="15">
      <c r="A829" s="308">
        <v>828</v>
      </c>
      <c r="B829" s="452" t="s">
        <v>959</v>
      </c>
    </row>
    <row r="830" spans="1:2" ht="15">
      <c r="A830" s="308">
        <v>829</v>
      </c>
      <c r="B830" s="452" t="s">
        <v>960</v>
      </c>
    </row>
    <row r="831" spans="1:2" ht="12.75">
      <c r="A831" s="308">
        <v>830</v>
      </c>
      <c r="B831" s="453" t="s">
        <v>936</v>
      </c>
    </row>
    <row r="832" spans="1:2" ht="12.75">
      <c r="A832" s="308">
        <v>831</v>
      </c>
      <c r="B832" s="294" t="s">
        <v>1000</v>
      </c>
    </row>
    <row r="833" spans="1:2" ht="54">
      <c r="A833" s="308" t="s">
        <v>1232</v>
      </c>
      <c r="B833" s="454" t="s">
        <v>1001</v>
      </c>
    </row>
    <row r="834" spans="1:2" ht="56.25">
      <c r="A834" s="308" t="s">
        <v>1232</v>
      </c>
      <c r="B834" s="99" t="s">
        <v>1002</v>
      </c>
    </row>
    <row r="835" spans="1:2" ht="38.25">
      <c r="A835" s="308" t="s">
        <v>1232</v>
      </c>
      <c r="B835" s="3" t="s">
        <v>1003</v>
      </c>
    </row>
    <row r="836" spans="1:2" ht="22.5">
      <c r="A836" s="308" t="s">
        <v>1232</v>
      </c>
      <c r="B836" s="301" t="s">
        <v>1004</v>
      </c>
    </row>
    <row r="837" spans="1:2" ht="25.5">
      <c r="A837" s="308" t="s">
        <v>1232</v>
      </c>
      <c r="B837" s="3" t="s">
        <v>1005</v>
      </c>
    </row>
    <row r="838" spans="1:3" ht="12.75">
      <c r="A838" s="308">
        <v>837</v>
      </c>
      <c r="B838" s="362" t="s">
        <v>1008</v>
      </c>
      <c r="C838" s="363"/>
    </row>
    <row r="839" spans="1:2" ht="60">
      <c r="A839" s="308" t="s">
        <v>1232</v>
      </c>
      <c r="B839" s="292" t="s">
        <v>1010</v>
      </c>
    </row>
    <row r="840" spans="1:2" s="455" customFormat="1" ht="25.5">
      <c r="A840" s="308"/>
      <c r="B840" s="439" t="s">
        <v>1233</v>
      </c>
    </row>
    <row r="841" spans="1:2" ht="52.5">
      <c r="A841" s="308">
        <v>1000</v>
      </c>
      <c r="B841" s="318" t="s">
        <v>1020</v>
      </c>
    </row>
    <row r="842" spans="1:2" ht="12.75">
      <c r="A842" s="308">
        <v>1001</v>
      </c>
      <c r="B842" s="435" t="s">
        <v>1057</v>
      </c>
    </row>
    <row r="843" spans="1:2" ht="12.75">
      <c r="A843" s="308" t="s">
        <v>1232</v>
      </c>
      <c r="B843" s="435" t="s">
        <v>1158</v>
      </c>
    </row>
    <row r="844" spans="1:2" ht="12.75">
      <c r="A844" s="308">
        <v>1003</v>
      </c>
      <c r="B844" s="435" t="s">
        <v>1093</v>
      </c>
    </row>
    <row r="845" spans="1:2" ht="12.75">
      <c r="A845" s="308">
        <v>1004</v>
      </c>
      <c r="B845" s="435" t="s">
        <v>1104</v>
      </c>
    </row>
    <row r="846" spans="1:2" ht="12.75">
      <c r="A846" s="308">
        <v>1005</v>
      </c>
      <c r="B846" s="456" t="s">
        <v>1112</v>
      </c>
    </row>
    <row r="847" spans="1:2" ht="12.75">
      <c r="A847" s="308">
        <v>1006</v>
      </c>
      <c r="B847" s="76" t="s">
        <v>1190</v>
      </c>
    </row>
    <row r="848" spans="1:2" ht="38.25">
      <c r="A848" s="308">
        <v>1007</v>
      </c>
      <c r="B848" s="269" t="s">
        <v>1208</v>
      </c>
    </row>
    <row r="849" spans="1:2" ht="12.75">
      <c r="A849" s="308">
        <v>1008</v>
      </c>
      <c r="B849" s="294" t="s">
        <v>1209</v>
      </c>
    </row>
    <row r="850" spans="1:2" ht="12.75">
      <c r="A850" s="308">
        <v>1009</v>
      </c>
      <c r="B850" s="427" t="s">
        <v>1185</v>
      </c>
    </row>
    <row r="851" spans="1:2" ht="38.25">
      <c r="A851" s="308">
        <v>1010</v>
      </c>
      <c r="B851" s="294" t="s">
        <v>1210</v>
      </c>
    </row>
    <row r="852" spans="1:2" ht="12.75">
      <c r="A852" s="308" t="s">
        <v>1232</v>
      </c>
      <c r="B852" s="294" t="s">
        <v>1188</v>
      </c>
    </row>
    <row r="853" spans="1:2" ht="12.75">
      <c r="A853" s="308" t="s">
        <v>1232</v>
      </c>
      <c r="B853" s="426" t="s">
        <v>1187</v>
      </c>
    </row>
    <row r="854" spans="1:2" ht="12.75">
      <c r="A854" s="308">
        <v>1013</v>
      </c>
      <c r="B854" s="427" t="s">
        <v>1186</v>
      </c>
    </row>
    <row r="855" spans="1:2" ht="51">
      <c r="A855" s="308">
        <v>1014</v>
      </c>
      <c r="B855" s="294" t="s">
        <v>1226</v>
      </c>
    </row>
    <row r="856" spans="1:2" ht="38.25">
      <c r="A856" s="308">
        <v>1015</v>
      </c>
      <c r="B856" s="294" t="s">
        <v>1227</v>
      </c>
    </row>
    <row r="857" spans="1:2" ht="12.75">
      <c r="A857" s="308">
        <v>1016</v>
      </c>
      <c r="B857" s="427" t="s">
        <v>1228</v>
      </c>
    </row>
    <row r="858" spans="1:2" ht="12.75">
      <c r="A858" s="308">
        <v>1017</v>
      </c>
      <c r="B858" s="268" t="s">
        <v>1197</v>
      </c>
    </row>
    <row r="859" spans="1:2" ht="38.25">
      <c r="A859" s="308">
        <v>1018</v>
      </c>
      <c r="B859" s="294" t="s">
        <v>1211</v>
      </c>
    </row>
    <row r="860" spans="1:2" ht="38.25">
      <c r="A860" s="308">
        <v>1019</v>
      </c>
      <c r="B860" s="294" t="s">
        <v>1212</v>
      </c>
    </row>
    <row r="861" spans="1:2" ht="12.75">
      <c r="A861" s="308">
        <v>1020</v>
      </c>
      <c r="B861" s="294" t="s">
        <v>1213</v>
      </c>
    </row>
    <row r="862" spans="1:2" ht="12.75">
      <c r="A862" s="308">
        <v>1021</v>
      </c>
      <c r="B862" s="427" t="s">
        <v>1192</v>
      </c>
    </row>
    <row r="863" spans="1:2" ht="25.5">
      <c r="A863" s="308">
        <v>1022</v>
      </c>
      <c r="B863" s="294" t="s">
        <v>1214</v>
      </c>
    </row>
    <row r="864" spans="1:2" ht="12.75">
      <c r="A864" s="308">
        <v>1023</v>
      </c>
      <c r="B864" s="268" t="s">
        <v>1194</v>
      </c>
    </row>
    <row r="865" spans="1:2" ht="63.75">
      <c r="A865" s="308">
        <v>1024</v>
      </c>
      <c r="B865" s="294" t="s">
        <v>1215</v>
      </c>
    </row>
    <row r="866" spans="1:2" ht="51">
      <c r="A866" s="308">
        <v>1025</v>
      </c>
      <c r="B866" s="294" t="s">
        <v>1216</v>
      </c>
    </row>
    <row r="867" spans="1:2" ht="25.5">
      <c r="A867" s="308">
        <v>1026</v>
      </c>
      <c r="B867" s="294" t="s">
        <v>1217</v>
      </c>
    </row>
    <row r="868" spans="1:2" ht="25.5">
      <c r="A868" s="308">
        <v>1027</v>
      </c>
      <c r="B868" s="294" t="s">
        <v>1199</v>
      </c>
    </row>
    <row r="869" spans="1:2" ht="38.25">
      <c r="A869" s="308">
        <v>1028</v>
      </c>
      <c r="B869" s="294" t="s">
        <v>1218</v>
      </c>
    </row>
    <row r="870" spans="1:2" ht="38.25">
      <c r="A870" s="308">
        <v>1029</v>
      </c>
      <c r="B870" s="294" t="s">
        <v>1201</v>
      </c>
    </row>
    <row r="871" spans="1:2" ht="12.75">
      <c r="A871" s="308">
        <v>1030</v>
      </c>
      <c r="B871" s="427" t="s">
        <v>1036</v>
      </c>
    </row>
    <row r="872" spans="1:2" ht="63.75">
      <c r="A872" s="308">
        <v>1031</v>
      </c>
      <c r="B872" s="294" t="s">
        <v>1219</v>
      </c>
    </row>
    <row r="873" spans="1:2" ht="12.75">
      <c r="A873" s="308">
        <v>1032</v>
      </c>
      <c r="B873" s="268" t="s">
        <v>1220</v>
      </c>
    </row>
    <row r="874" spans="1:2" ht="25.5">
      <c r="A874" s="308">
        <v>1033</v>
      </c>
      <c r="B874" s="294" t="s">
        <v>1221</v>
      </c>
    </row>
    <row r="875" spans="1:2" ht="54">
      <c r="A875" s="308" t="s">
        <v>1232</v>
      </c>
      <c r="B875" s="454" t="s">
        <v>1236</v>
      </c>
    </row>
    <row r="876" spans="1:2" ht="12.75">
      <c r="A876" s="308">
        <v>1035</v>
      </c>
      <c r="B876" s="457" t="s">
        <v>1196</v>
      </c>
    </row>
    <row r="877" spans="1:2" ht="63.75">
      <c r="A877" s="308">
        <v>1036</v>
      </c>
      <c r="B877" s="269" t="s">
        <v>1202</v>
      </c>
    </row>
    <row r="878" spans="1:2" ht="38.25">
      <c r="A878" s="308" t="s">
        <v>1232</v>
      </c>
      <c r="B878" s="76" t="s">
        <v>1203</v>
      </c>
    </row>
    <row r="879" spans="1:2" ht="51">
      <c r="A879" s="308">
        <v>1038</v>
      </c>
      <c r="B879" s="76" t="s">
        <v>1222</v>
      </c>
    </row>
    <row r="880" spans="1:2" ht="25.5">
      <c r="A880" s="308">
        <v>1039</v>
      </c>
      <c r="B880" s="76" t="s">
        <v>1223</v>
      </c>
    </row>
    <row r="881" spans="1:2" ht="38.25">
      <c r="A881" s="308">
        <v>1040</v>
      </c>
      <c r="B881" s="271" t="s">
        <v>1204</v>
      </c>
    </row>
    <row r="882" spans="1:2" ht="25.5">
      <c r="A882" s="308">
        <v>1041</v>
      </c>
      <c r="B882" s="269" t="s">
        <v>1021</v>
      </c>
    </row>
    <row r="883" spans="1:2" ht="33.75">
      <c r="A883" s="308">
        <v>1042</v>
      </c>
      <c r="B883" s="99" t="s">
        <v>1144</v>
      </c>
    </row>
    <row r="884" spans="1:2" ht="22.5">
      <c r="A884" s="308">
        <v>1043</v>
      </c>
      <c r="B884" s="99" t="s">
        <v>1145</v>
      </c>
    </row>
    <row r="885" spans="1:2" ht="22.5">
      <c r="A885" s="308">
        <v>1044</v>
      </c>
      <c r="B885" s="99" t="s">
        <v>1030</v>
      </c>
    </row>
    <row r="886" spans="1:2" ht="12.75">
      <c r="A886" s="308">
        <v>1045</v>
      </c>
      <c r="B886" s="436" t="s">
        <v>1027</v>
      </c>
    </row>
    <row r="887" spans="1:2" ht="12.75">
      <c r="A887" s="308">
        <v>1046</v>
      </c>
      <c r="B887" s="436" t="s">
        <v>1028</v>
      </c>
    </row>
    <row r="888" spans="1:2" ht="12.75">
      <c r="A888" s="308">
        <v>1047</v>
      </c>
      <c r="B888" s="99" t="s">
        <v>1029</v>
      </c>
    </row>
    <row r="889" spans="1:2" ht="12.75">
      <c r="A889" s="308">
        <v>1048</v>
      </c>
      <c r="B889" s="268" t="s">
        <v>1146</v>
      </c>
    </row>
    <row r="890" spans="1:2" ht="12.75">
      <c r="A890" s="308">
        <v>1049</v>
      </c>
      <c r="B890" s="441" t="s">
        <v>1139</v>
      </c>
    </row>
    <row r="891" spans="1:2" ht="12.75">
      <c r="A891" s="308">
        <v>1050</v>
      </c>
      <c r="B891" s="441" t="s">
        <v>1140</v>
      </c>
    </row>
    <row r="892" spans="1:2" ht="22.5">
      <c r="A892" s="308">
        <v>1051</v>
      </c>
      <c r="B892" s="99" t="s">
        <v>1141</v>
      </c>
    </row>
    <row r="893" spans="1:2" ht="38.25">
      <c r="A893" s="308">
        <v>1052</v>
      </c>
      <c r="B893" s="294" t="s">
        <v>1148</v>
      </c>
    </row>
    <row r="894" spans="1:2" ht="38.25">
      <c r="A894" s="308">
        <v>1053</v>
      </c>
      <c r="B894" s="294" t="s">
        <v>1149</v>
      </c>
    </row>
    <row r="895" spans="1:2" ht="51">
      <c r="A895" s="308">
        <v>1054</v>
      </c>
      <c r="B895" s="294" t="s">
        <v>1147</v>
      </c>
    </row>
    <row r="896" spans="1:2" ht="38.25">
      <c r="A896" s="308">
        <v>1055</v>
      </c>
      <c r="B896" s="294" t="s">
        <v>1150</v>
      </c>
    </row>
    <row r="897" spans="1:2" ht="12.75">
      <c r="A897" s="308">
        <v>1056</v>
      </c>
      <c r="B897" s="268" t="s">
        <v>1022</v>
      </c>
    </row>
    <row r="898" spans="1:2" ht="12.75">
      <c r="A898" s="308">
        <v>1057</v>
      </c>
      <c r="B898" s="99" t="s">
        <v>1038</v>
      </c>
    </row>
    <row r="899" spans="1:2" ht="12.75">
      <c r="A899" s="308">
        <v>1058</v>
      </c>
      <c r="B899" s="268" t="s">
        <v>1130</v>
      </c>
    </row>
    <row r="900" spans="1:2" ht="12.75">
      <c r="A900" s="308">
        <v>1059</v>
      </c>
      <c r="B900" s="268" t="s">
        <v>1129</v>
      </c>
    </row>
    <row r="901" spans="1:2" ht="25.5">
      <c r="A901" s="308">
        <v>1060</v>
      </c>
      <c r="B901" s="294" t="s">
        <v>1135</v>
      </c>
    </row>
    <row r="902" spans="1:2" ht="12.75">
      <c r="A902" s="308">
        <v>1061</v>
      </c>
      <c r="B902" s="268" t="s">
        <v>1136</v>
      </c>
    </row>
    <row r="903" spans="1:2" ht="25.5">
      <c r="A903" s="308">
        <v>1062</v>
      </c>
      <c r="B903" s="268" t="s">
        <v>1177</v>
      </c>
    </row>
    <row r="904" spans="1:2" ht="33.75">
      <c r="A904" s="308">
        <v>1063</v>
      </c>
      <c r="B904" s="99" t="s">
        <v>1056</v>
      </c>
    </row>
    <row r="905" spans="1:2" ht="45">
      <c r="A905" s="308">
        <v>1064</v>
      </c>
      <c r="B905" s="429" t="s">
        <v>1025</v>
      </c>
    </row>
    <row r="906" spans="1:2" ht="21">
      <c r="A906" s="308">
        <v>1065</v>
      </c>
      <c r="B906" s="428" t="s">
        <v>1042</v>
      </c>
    </row>
    <row r="907" spans="1:2" ht="31.5">
      <c r="A907" s="308">
        <v>1066</v>
      </c>
      <c r="B907" s="428" t="s">
        <v>1043</v>
      </c>
    </row>
    <row r="908" spans="1:2" ht="25.5">
      <c r="A908" s="308">
        <v>1067</v>
      </c>
      <c r="B908" s="268" t="s">
        <v>1138</v>
      </c>
    </row>
    <row r="909" spans="1:2" ht="12.75">
      <c r="A909" s="308">
        <v>1068</v>
      </c>
      <c r="B909" s="56" t="s">
        <v>1026</v>
      </c>
    </row>
    <row r="910" spans="1:2" ht="22.5">
      <c r="A910" s="308">
        <v>1069</v>
      </c>
      <c r="B910" s="301" t="s">
        <v>1143</v>
      </c>
    </row>
    <row r="911" spans="1:2" ht="45">
      <c r="A911" s="308">
        <v>1070</v>
      </c>
      <c r="B911" s="276" t="s">
        <v>1098</v>
      </c>
    </row>
    <row r="912" spans="1:2" ht="25.5">
      <c r="A912" s="308">
        <v>1071</v>
      </c>
      <c r="B912" s="268" t="s">
        <v>1031</v>
      </c>
    </row>
    <row r="913" spans="1:2" ht="12.75">
      <c r="A913" s="308">
        <v>1072</v>
      </c>
      <c r="B913" s="276" t="s">
        <v>1032</v>
      </c>
    </row>
    <row r="914" spans="1:2" ht="25.5">
      <c r="A914" s="308">
        <v>1073</v>
      </c>
      <c r="B914" s="268" t="s">
        <v>1033</v>
      </c>
    </row>
    <row r="915" spans="1:2" ht="12.75">
      <c r="A915" s="308">
        <v>1074</v>
      </c>
      <c r="B915" s="276" t="s">
        <v>1113</v>
      </c>
    </row>
    <row r="916" spans="1:2" ht="12.75">
      <c r="A916" s="308">
        <v>1075</v>
      </c>
      <c r="B916" s="432" t="s">
        <v>1114</v>
      </c>
    </row>
    <row r="917" spans="1:2" ht="33.75">
      <c r="A917" s="308">
        <v>1076</v>
      </c>
      <c r="B917" s="443" t="s">
        <v>1034</v>
      </c>
    </row>
    <row r="918" spans="1:2" ht="38.25">
      <c r="A918" s="308">
        <v>1077</v>
      </c>
      <c r="B918" s="268" t="s">
        <v>1152</v>
      </c>
    </row>
    <row r="919" spans="1:2" ht="33.75">
      <c r="A919" s="308">
        <v>1078</v>
      </c>
      <c r="B919" s="442" t="s">
        <v>1151</v>
      </c>
    </row>
    <row r="920" spans="1:2" ht="25.5">
      <c r="A920" s="308">
        <v>1079</v>
      </c>
      <c r="B920" s="268" t="s">
        <v>1156</v>
      </c>
    </row>
    <row r="921" spans="1:2" ht="33.75">
      <c r="A921" s="308">
        <v>1080</v>
      </c>
      <c r="B921" s="284" t="s">
        <v>1157</v>
      </c>
    </row>
    <row r="922" spans="1:2" ht="33.75">
      <c r="A922" s="308">
        <v>1081</v>
      </c>
      <c r="B922" s="284" t="s">
        <v>1037</v>
      </c>
    </row>
    <row r="923" spans="1:2" ht="22.5">
      <c r="A923" s="308">
        <v>1082</v>
      </c>
      <c r="B923" s="99" t="s">
        <v>1115</v>
      </c>
    </row>
    <row r="924" spans="1:2" ht="25.5">
      <c r="A924" s="308">
        <v>1083</v>
      </c>
      <c r="B924" s="268" t="s">
        <v>1154</v>
      </c>
    </row>
    <row r="925" spans="1:2" ht="33.75">
      <c r="A925" s="308">
        <v>1084</v>
      </c>
      <c r="B925" s="99" t="s">
        <v>1116</v>
      </c>
    </row>
    <row r="926" spans="1:2" ht="31.5">
      <c r="A926" s="308">
        <v>1085</v>
      </c>
      <c r="B926" s="430" t="s">
        <v>1041</v>
      </c>
    </row>
    <row r="927" spans="1:2" ht="21">
      <c r="A927" s="308">
        <v>1086</v>
      </c>
      <c r="B927" s="430" t="s">
        <v>1153</v>
      </c>
    </row>
    <row r="928" spans="1:2" ht="12.75">
      <c r="A928" s="308">
        <v>1087</v>
      </c>
      <c r="B928" s="437" t="s">
        <v>1058</v>
      </c>
    </row>
    <row r="929" spans="1:2" ht="12.75">
      <c r="A929" s="308">
        <v>1088</v>
      </c>
      <c r="B929" s="276" t="s">
        <v>1053</v>
      </c>
    </row>
    <row r="930" spans="1:2" ht="25.5">
      <c r="A930" s="308">
        <v>1089</v>
      </c>
      <c r="B930" s="268" t="s">
        <v>1054</v>
      </c>
    </row>
    <row r="931" spans="1:2" ht="12.75">
      <c r="A931" s="308">
        <v>1090</v>
      </c>
      <c r="B931" s="276" t="s">
        <v>1055</v>
      </c>
    </row>
    <row r="932" spans="1:2" ht="25.5">
      <c r="A932" s="308">
        <v>1091</v>
      </c>
      <c r="B932" s="268" t="s">
        <v>1035</v>
      </c>
    </row>
    <row r="933" spans="1:2" ht="33.75">
      <c r="A933" s="308">
        <v>1092</v>
      </c>
      <c r="B933" s="276" t="s">
        <v>1155</v>
      </c>
    </row>
    <row r="934" spans="1:2" ht="12.75">
      <c r="A934" s="308">
        <v>1093</v>
      </c>
      <c r="B934" s="99" t="s">
        <v>1051</v>
      </c>
    </row>
    <row r="935" spans="1:2" ht="22.5">
      <c r="A935" s="308" t="s">
        <v>1232</v>
      </c>
      <c r="B935" s="429" t="s">
        <v>1117</v>
      </c>
    </row>
    <row r="936" spans="1:2" ht="12.75">
      <c r="A936" s="308">
        <v>1095</v>
      </c>
      <c r="B936" s="285" t="s">
        <v>1044</v>
      </c>
    </row>
    <row r="937" spans="1:2" ht="25.5">
      <c r="A937" s="308">
        <v>1096</v>
      </c>
      <c r="B937" s="3" t="s">
        <v>1047</v>
      </c>
    </row>
    <row r="938" spans="1:2" ht="22.5">
      <c r="A938" s="308">
        <v>1097</v>
      </c>
      <c r="B938" s="99" t="s">
        <v>1120</v>
      </c>
    </row>
    <row r="939" spans="1:2" ht="12.75">
      <c r="A939" s="308">
        <v>1098</v>
      </c>
      <c r="B939" s="431" t="s">
        <v>1118</v>
      </c>
    </row>
    <row r="940" spans="1:2" ht="25.5">
      <c r="A940" s="308">
        <v>1099</v>
      </c>
      <c r="B940" s="3" t="s">
        <v>1119</v>
      </c>
    </row>
    <row r="941" spans="1:2" ht="45">
      <c r="A941" s="308">
        <v>1100</v>
      </c>
      <c r="B941" s="99" t="s">
        <v>1200</v>
      </c>
    </row>
    <row r="942" spans="1:2" ht="25.5">
      <c r="A942" s="308">
        <v>1101</v>
      </c>
      <c r="B942" s="355" t="s">
        <v>1121</v>
      </c>
    </row>
    <row r="943" spans="1:2" ht="33.75">
      <c r="A943" s="308">
        <v>1102</v>
      </c>
      <c r="B943" s="438" t="s">
        <v>1050</v>
      </c>
    </row>
    <row r="944" spans="1:2" ht="12.75">
      <c r="A944" s="308">
        <v>1103</v>
      </c>
      <c r="B944" s="431" t="s">
        <v>1127</v>
      </c>
    </row>
    <row r="945" spans="1:2" ht="25.5">
      <c r="A945" s="308">
        <v>1104</v>
      </c>
      <c r="B945" s="434" t="s">
        <v>1123</v>
      </c>
    </row>
    <row r="946" spans="1:2" ht="22.5">
      <c r="A946" s="308">
        <v>1105</v>
      </c>
      <c r="B946" s="99" t="s">
        <v>1060</v>
      </c>
    </row>
    <row r="947" spans="1:2" ht="22.5">
      <c r="A947" s="308" t="s">
        <v>1232</v>
      </c>
      <c r="B947" s="99" t="s">
        <v>1061</v>
      </c>
    </row>
    <row r="948" spans="1:2" ht="22.5">
      <c r="A948" s="308">
        <v>1107</v>
      </c>
      <c r="B948" s="99" t="s">
        <v>1159</v>
      </c>
    </row>
    <row r="949" spans="1:2" ht="22.5">
      <c r="A949" s="308">
        <v>1108</v>
      </c>
      <c r="B949" s="99" t="s">
        <v>1134</v>
      </c>
    </row>
    <row r="950" spans="1:2" ht="22.5">
      <c r="A950" s="308" t="s">
        <v>1232</v>
      </c>
      <c r="B950" s="99" t="s">
        <v>1082</v>
      </c>
    </row>
    <row r="951" spans="1:2" ht="12.75">
      <c r="A951" s="308" t="s">
        <v>1232</v>
      </c>
      <c r="B951" s="99" t="s">
        <v>1066</v>
      </c>
    </row>
    <row r="952" spans="1:2" ht="12.75">
      <c r="A952" s="308" t="s">
        <v>1232</v>
      </c>
      <c r="B952" s="274" t="s">
        <v>1065</v>
      </c>
    </row>
    <row r="953" spans="1:2" ht="22.5">
      <c r="A953" s="308" t="s">
        <v>1232</v>
      </c>
      <c r="B953" s="429" t="s">
        <v>1063</v>
      </c>
    </row>
    <row r="954" spans="1:2" ht="33.75">
      <c r="A954" s="308" t="s">
        <v>1232</v>
      </c>
      <c r="B954" s="429" t="s">
        <v>1064</v>
      </c>
    </row>
    <row r="955" spans="1:2" ht="12.75">
      <c r="A955" s="308" t="s">
        <v>1232</v>
      </c>
      <c r="B955" s="274" t="s">
        <v>1067</v>
      </c>
    </row>
    <row r="956" spans="1:2" ht="45">
      <c r="A956" s="308" t="s">
        <v>1232</v>
      </c>
      <c r="B956" s="429" t="s">
        <v>1068</v>
      </c>
    </row>
    <row r="957" spans="1:2" ht="33.75">
      <c r="A957" s="308" t="s">
        <v>1232</v>
      </c>
      <c r="B957" s="429" t="s">
        <v>1069</v>
      </c>
    </row>
    <row r="958" spans="1:2" ht="12.75">
      <c r="A958" s="308">
        <v>1117</v>
      </c>
      <c r="B958" s="268" t="s">
        <v>1070</v>
      </c>
    </row>
    <row r="959" spans="1:2" ht="12.75">
      <c r="A959" s="308" t="s">
        <v>1232</v>
      </c>
      <c r="B959" s="99" t="s">
        <v>1083</v>
      </c>
    </row>
    <row r="960" spans="1:2" ht="12.75">
      <c r="A960" s="308">
        <v>1119</v>
      </c>
      <c r="B960" s="355" t="s">
        <v>1109</v>
      </c>
    </row>
    <row r="961" spans="1:2" ht="12.75">
      <c r="A961" s="308">
        <v>1120</v>
      </c>
      <c r="B961" s="268" t="s">
        <v>1071</v>
      </c>
    </row>
    <row r="962" spans="1:2" ht="22.5">
      <c r="A962" s="308" t="s">
        <v>1232</v>
      </c>
      <c r="B962" s="286" t="s">
        <v>1072</v>
      </c>
    </row>
    <row r="963" spans="1:2" ht="12.75">
      <c r="A963" s="308" t="s">
        <v>1232</v>
      </c>
      <c r="B963" s="268" t="s">
        <v>1079</v>
      </c>
    </row>
    <row r="964" spans="1:2" ht="22.5">
      <c r="A964" s="308" t="s">
        <v>1232</v>
      </c>
      <c r="B964" s="99" t="s">
        <v>1078</v>
      </c>
    </row>
    <row r="965" spans="1:2" ht="12.75">
      <c r="A965" s="308" t="s">
        <v>1232</v>
      </c>
      <c r="B965" s="268" t="s">
        <v>1080</v>
      </c>
    </row>
    <row r="966" spans="1:2" ht="33.75">
      <c r="A966" s="308" t="s">
        <v>1232</v>
      </c>
      <c r="B966" s="99" t="s">
        <v>1081</v>
      </c>
    </row>
    <row r="967" spans="1:2" ht="12.75">
      <c r="A967" s="308">
        <v>1126</v>
      </c>
      <c r="B967" s="434" t="s">
        <v>1122</v>
      </c>
    </row>
    <row r="968" spans="1:2" ht="12.75">
      <c r="A968" s="308">
        <v>1127</v>
      </c>
      <c r="B968" s="431" t="s">
        <v>1126</v>
      </c>
    </row>
    <row r="969" spans="1:2" ht="33.75">
      <c r="A969" s="308">
        <v>1128</v>
      </c>
      <c r="B969" s="284" t="s">
        <v>1160</v>
      </c>
    </row>
    <row r="970" spans="1:2" ht="12.75">
      <c r="A970" s="308">
        <v>1129</v>
      </c>
      <c r="B970" s="327" t="s">
        <v>1162</v>
      </c>
    </row>
    <row r="971" spans="1:2" ht="12.75">
      <c r="A971" s="308">
        <v>1130</v>
      </c>
      <c r="B971" s="327" t="s">
        <v>1164</v>
      </c>
    </row>
    <row r="972" spans="1:2" ht="22.5">
      <c r="A972" s="308">
        <v>1131</v>
      </c>
      <c r="B972" s="362" t="s">
        <v>1165</v>
      </c>
    </row>
    <row r="973" spans="1:2" ht="56.25">
      <c r="A973" s="308">
        <v>1132</v>
      </c>
      <c r="B973" s="284" t="s">
        <v>1166</v>
      </c>
    </row>
    <row r="974" spans="1:2" ht="22.5">
      <c r="A974" s="308">
        <v>1133</v>
      </c>
      <c r="B974" s="284" t="s">
        <v>1167</v>
      </c>
    </row>
    <row r="975" spans="1:2" ht="25.5">
      <c r="A975" s="308">
        <v>1134</v>
      </c>
      <c r="B975" s="3" t="s">
        <v>1234</v>
      </c>
    </row>
    <row r="976" spans="1:2" ht="22.5">
      <c r="A976" s="308">
        <v>1135</v>
      </c>
      <c r="B976" s="284" t="s">
        <v>1235</v>
      </c>
    </row>
    <row r="977" spans="1:2" ht="25.5">
      <c r="A977" s="308">
        <v>1136</v>
      </c>
      <c r="B977" s="281" t="s">
        <v>1171</v>
      </c>
    </row>
    <row r="978" spans="1:2" ht="33.75">
      <c r="A978" s="308">
        <v>1137</v>
      </c>
      <c r="B978" s="284" t="s">
        <v>1170</v>
      </c>
    </row>
    <row r="979" spans="1:2" ht="25.5">
      <c r="A979" s="308">
        <v>1138</v>
      </c>
      <c r="B979" s="282" t="s">
        <v>1099</v>
      </c>
    </row>
    <row r="980" spans="1:2" ht="22.5">
      <c r="A980" s="308">
        <v>1139</v>
      </c>
      <c r="B980" s="287" t="s">
        <v>1103</v>
      </c>
    </row>
    <row r="981" spans="1:2" ht="25.5">
      <c r="A981" s="308">
        <v>1140</v>
      </c>
      <c r="B981" s="282" t="s">
        <v>1102</v>
      </c>
    </row>
    <row r="982" spans="1:2" ht="38.25">
      <c r="A982" s="308">
        <v>1141</v>
      </c>
      <c r="B982" s="282" t="s">
        <v>1124</v>
      </c>
    </row>
    <row r="983" spans="1:2" ht="45">
      <c r="A983" s="308">
        <v>1142</v>
      </c>
      <c r="B983" s="284" t="s">
        <v>1059</v>
      </c>
    </row>
    <row r="984" spans="1:2" ht="33.75">
      <c r="A984" s="308">
        <v>1143</v>
      </c>
      <c r="B984" s="284" t="s">
        <v>1100</v>
      </c>
    </row>
    <row r="985" spans="1:2" ht="12.75">
      <c r="A985" s="308">
        <v>1144</v>
      </c>
      <c r="B985" s="284" t="s">
        <v>1101</v>
      </c>
    </row>
    <row r="986" spans="1:2" ht="33.75">
      <c r="A986" s="308">
        <v>1145</v>
      </c>
      <c r="B986" s="99" t="s">
        <v>1094</v>
      </c>
    </row>
    <row r="987" spans="1:2" ht="22.5">
      <c r="A987" s="308">
        <v>1146</v>
      </c>
      <c r="B987" s="99" t="s">
        <v>1095</v>
      </c>
    </row>
    <row r="988" spans="1:2" ht="22.5">
      <c r="A988" s="308">
        <v>1147</v>
      </c>
      <c r="B988" s="99" t="s">
        <v>1096</v>
      </c>
    </row>
    <row r="989" spans="1:2" ht="12.75">
      <c r="A989" s="308">
        <v>1148</v>
      </c>
      <c r="B989" s="99" t="s">
        <v>1172</v>
      </c>
    </row>
    <row r="990" spans="1:2" ht="25.5">
      <c r="A990" s="308">
        <v>1149</v>
      </c>
      <c r="B990" s="282" t="s">
        <v>1097</v>
      </c>
    </row>
    <row r="991" spans="1:2" ht="12.75">
      <c r="A991" s="308">
        <v>1150</v>
      </c>
      <c r="B991" s="458" t="s">
        <v>1125</v>
      </c>
    </row>
    <row r="992" spans="1:2" ht="22.5">
      <c r="A992" s="308">
        <v>1151</v>
      </c>
      <c r="B992" s="276" t="s">
        <v>1087</v>
      </c>
    </row>
    <row r="993" spans="1:2" ht="12.75">
      <c r="A993" s="308">
        <v>1152</v>
      </c>
      <c r="B993" s="276" t="s">
        <v>1085</v>
      </c>
    </row>
    <row r="994" spans="1:2" ht="12.75">
      <c r="A994" s="308">
        <v>1153</v>
      </c>
      <c r="B994" s="276" t="s">
        <v>1086</v>
      </c>
    </row>
    <row r="995" spans="1:2" ht="12.75">
      <c r="A995" s="308">
        <v>1154</v>
      </c>
      <c r="B995" s="276" t="s">
        <v>1088</v>
      </c>
    </row>
    <row r="996" spans="1:2" ht="12.75">
      <c r="A996" s="308">
        <v>1155</v>
      </c>
      <c r="B996" s="276" t="s">
        <v>1089</v>
      </c>
    </row>
    <row r="997" spans="1:2" ht="12.75">
      <c r="A997" s="308">
        <v>1156</v>
      </c>
      <c r="B997" s="276" t="s">
        <v>1090</v>
      </c>
    </row>
    <row r="998" spans="1:2" ht="31.5">
      <c r="A998" s="308">
        <v>1157</v>
      </c>
      <c r="B998" s="285" t="s">
        <v>1091</v>
      </c>
    </row>
    <row r="999" spans="1:2" ht="25.5">
      <c r="A999" s="308">
        <v>1158</v>
      </c>
      <c r="B999" s="282" t="s">
        <v>1105</v>
      </c>
    </row>
    <row r="1000" spans="1:2" ht="12.75">
      <c r="A1000" s="308">
        <v>1159</v>
      </c>
      <c r="B1000" s="458" t="s">
        <v>1182</v>
      </c>
    </row>
    <row r="1001" spans="1:2" ht="25.5">
      <c r="A1001" s="308">
        <v>1160</v>
      </c>
      <c r="B1001" s="433" t="s">
        <v>1173</v>
      </c>
    </row>
    <row r="1002" spans="1:2" ht="51">
      <c r="A1002" s="308">
        <v>1161</v>
      </c>
      <c r="B1002" s="281" t="s">
        <v>1229</v>
      </c>
    </row>
    <row r="1003" spans="1:2" ht="25.5">
      <c r="A1003" s="308" t="s">
        <v>1232</v>
      </c>
      <c r="B1003" s="268" t="s">
        <v>1174</v>
      </c>
    </row>
    <row r="1004" spans="1:2" ht="25.5">
      <c r="A1004" s="308" t="s">
        <v>1232</v>
      </c>
      <c r="B1004" s="268" t="s">
        <v>1107</v>
      </c>
    </row>
    <row r="1005" spans="1:2" ht="12.75">
      <c r="A1005" s="308" t="s">
        <v>1232</v>
      </c>
      <c r="B1005" s="355" t="s">
        <v>1108</v>
      </c>
    </row>
    <row r="1006" spans="1:2" ht="33.75">
      <c r="A1006" s="308" t="s">
        <v>1232</v>
      </c>
      <c r="B1006" s="99" t="s">
        <v>1175</v>
      </c>
    </row>
    <row r="1007" spans="1:2" ht="25.5">
      <c r="A1007" s="308">
        <v>1166</v>
      </c>
      <c r="B1007" s="268" t="s">
        <v>1092</v>
      </c>
    </row>
    <row r="1008" spans="1:2" ht="45">
      <c r="A1008" s="308">
        <v>1167</v>
      </c>
      <c r="B1008" s="438" t="s">
        <v>1230</v>
      </c>
    </row>
    <row r="1009" spans="1:2" ht="12.75">
      <c r="A1009" s="308">
        <v>1168</v>
      </c>
      <c r="B1009" s="459" t="s">
        <v>1039</v>
      </c>
    </row>
    <row r="1010" spans="1:2" ht="12.75">
      <c r="A1010" s="308">
        <v>1169</v>
      </c>
      <c r="B1010" s="453" t="s">
        <v>1131</v>
      </c>
    </row>
    <row r="1011" spans="1:2" ht="12.75">
      <c r="A1011" s="308">
        <v>1170</v>
      </c>
      <c r="B1011" s="460" t="s">
        <v>1142</v>
      </c>
    </row>
    <row r="1012" spans="1:2" ht="12.75">
      <c r="A1012" s="308">
        <v>1171</v>
      </c>
      <c r="B1012" s="461" t="s">
        <v>1073</v>
      </c>
    </row>
    <row r="1013" spans="1:2" ht="12.75">
      <c r="A1013" s="308">
        <v>1172</v>
      </c>
      <c r="B1013" s="461" t="s">
        <v>1075</v>
      </c>
    </row>
    <row r="1014" spans="1:2" ht="12.75">
      <c r="A1014" s="308">
        <v>1173</v>
      </c>
      <c r="B1014" s="461" t="s">
        <v>1074</v>
      </c>
    </row>
    <row r="1015" spans="1:2" ht="12.75">
      <c r="A1015" s="308">
        <v>1174</v>
      </c>
      <c r="B1015" s="461" t="s">
        <v>1132</v>
      </c>
    </row>
    <row r="1016" spans="1:2" ht="12.75">
      <c r="A1016" s="308">
        <v>1175</v>
      </c>
      <c r="B1016" s="461" t="s">
        <v>1133</v>
      </c>
    </row>
    <row r="1017" spans="1:2" ht="12.75">
      <c r="A1017" s="308">
        <v>1176</v>
      </c>
      <c r="B1017" s="453" t="s">
        <v>1184</v>
      </c>
    </row>
    <row r="1018" spans="1:3" ht="25.5">
      <c r="A1018" s="439"/>
      <c r="B1018" s="439" t="s">
        <v>1258</v>
      </c>
      <c r="C1018" s="455"/>
    </row>
    <row r="1019" spans="1:2" ht="12.75">
      <c r="A1019" s="462">
        <v>1200</v>
      </c>
      <c r="B1019" s="444" t="s">
        <v>1257</v>
      </c>
    </row>
    <row r="1020" spans="1:2" ht="12.75">
      <c r="A1020" s="462">
        <v>1201</v>
      </c>
      <c r="B1020" s="435" t="s">
        <v>1238</v>
      </c>
    </row>
    <row r="1021" spans="1:2" ht="25.5">
      <c r="A1021" s="462">
        <v>1202</v>
      </c>
      <c r="B1021" s="294" t="s">
        <v>1244</v>
      </c>
    </row>
    <row r="1022" spans="1:2" ht="12.75">
      <c r="A1022" s="462">
        <v>1203</v>
      </c>
      <c r="B1022" s="427" t="s">
        <v>1237</v>
      </c>
    </row>
    <row r="1023" spans="1:2" ht="72">
      <c r="A1023" s="462">
        <v>1204</v>
      </c>
      <c r="B1023" s="454" t="s">
        <v>1259</v>
      </c>
    </row>
    <row r="1024" spans="1:2" ht="38.25">
      <c r="A1024" s="462">
        <v>1205</v>
      </c>
      <c r="B1024" s="76" t="s">
        <v>1248</v>
      </c>
    </row>
    <row r="1025" spans="1:2" ht="22.5">
      <c r="A1025" s="462">
        <v>1206</v>
      </c>
      <c r="B1025" s="429" t="s">
        <v>1245</v>
      </c>
    </row>
    <row r="1026" spans="1:2" ht="31.5">
      <c r="A1026" s="462">
        <v>1207</v>
      </c>
      <c r="B1026" s="445" t="s">
        <v>1251</v>
      </c>
    </row>
    <row r="1027" spans="1:2" ht="22.5">
      <c r="A1027" s="462">
        <v>1208</v>
      </c>
      <c r="B1027" s="99" t="s">
        <v>1252</v>
      </c>
    </row>
    <row r="1028" spans="1:2" ht="22.5">
      <c r="A1028" s="462">
        <v>1209</v>
      </c>
      <c r="B1028" s="99" t="s">
        <v>1239</v>
      </c>
    </row>
    <row r="1029" spans="1:2" ht="22.5">
      <c r="A1029" s="462">
        <v>1210</v>
      </c>
      <c r="B1029" s="99" t="s">
        <v>1256</v>
      </c>
    </row>
    <row r="1030" spans="1:2" ht="22.5">
      <c r="A1030" s="462">
        <v>1211</v>
      </c>
      <c r="B1030" s="286" t="s">
        <v>1240</v>
      </c>
    </row>
    <row r="1031" spans="1:2" ht="25.5">
      <c r="A1031" s="462">
        <v>1212</v>
      </c>
      <c r="B1031" s="268" t="s">
        <v>1254</v>
      </c>
    </row>
    <row r="1032" spans="1:2" ht="12.75">
      <c r="A1032" s="462">
        <v>1213</v>
      </c>
      <c r="B1032" s="460" t="s">
        <v>1249</v>
      </c>
    </row>
    <row r="1033" spans="1:2" ht="12.75">
      <c r="A1033" s="462">
        <v>1214</v>
      </c>
      <c r="B1033" s="453" t="s">
        <v>1255</v>
      </c>
    </row>
    <row r="1034" spans="1:2" ht="12.75">
      <c r="A1034" s="462">
        <v>1215</v>
      </c>
      <c r="B1034" s="461" t="s">
        <v>1253</v>
      </c>
    </row>
  </sheetData>
  <sheetProtection sheet="1" objects="1" scenarios="1" formatCells="0" formatColumns="0" formatRows="0" insertColumns="0" insertRows="0"/>
  <autoFilter ref="A1:C1034"/>
  <conditionalFormatting sqref="B1025">
    <cfRule type="expression" priority="7" dxfId="0" stopIfTrue="1">
      <formula>CONTR_CORSIAapplied=FALSE</formula>
    </cfRule>
  </conditionalFormatting>
  <conditionalFormatting sqref="B1025">
    <cfRule type="expression" priority="6" dxfId="0" stopIfTrue="1">
      <formula>CONTR_CORSIAapplied=FALSE</formula>
    </cfRule>
  </conditionalFormatting>
  <conditionalFormatting sqref="B1027">
    <cfRule type="expression" priority="5" dxfId="0" stopIfTrue="1">
      <formula>CONTR_CORSIAapplied=FALSE</formula>
    </cfRule>
  </conditionalFormatting>
  <conditionalFormatting sqref="B1028">
    <cfRule type="expression" priority="4" dxfId="0" stopIfTrue="1">
      <formula>CONTR_CORSIAapplied=FALSE</formula>
    </cfRule>
  </conditionalFormatting>
  <conditionalFormatting sqref="B1029">
    <cfRule type="expression" priority="3" dxfId="0" stopIfTrue="1">
      <formula>CONTR_CORSIAapplied=FALSE</formula>
    </cfRule>
  </conditionalFormatting>
  <conditionalFormatting sqref="B1030">
    <cfRule type="expression" priority="2" dxfId="0" stopIfTrue="1">
      <formula>CONTR_CORSIAapplied=FALSE</formula>
    </cfRule>
  </conditionalFormatting>
  <conditionalFormatting sqref="B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
  </hyperlinks>
  <printOptions/>
  <pageMargins left="0.7" right="0.7" top="0.787401575" bottom="0.787401575" header="0.3" footer="0.3"/>
  <pageSetup horizontalDpi="600" verticalDpi="600" orientation="portrait" paperSize="132" r:id="rId8"/>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C5" sqref="C5"/>
    </sheetView>
  </sheetViews>
  <sheetFormatPr defaultColWidth="9.140625" defaultRowHeight="12.75"/>
  <cols>
    <col min="1" max="1" width="17.140625" style="17" customWidth="1"/>
    <col min="2" max="2" width="34.7109375" style="17" customWidth="1"/>
    <col min="3" max="3" width="15.140625" style="17" customWidth="1"/>
    <col min="4" max="16384" width="11.421875" style="17" customWidth="1"/>
  </cols>
  <sheetData>
    <row r="1" ht="13.5" thickBot="1">
      <c r="A1" s="176" t="s">
        <v>35</v>
      </c>
    </row>
    <row r="2" spans="1:2" ht="13.5" thickBot="1">
      <c r="A2" s="243" t="s">
        <v>36</v>
      </c>
      <c r="B2" s="244" t="s">
        <v>1018</v>
      </c>
    </row>
    <row r="3" spans="1:5" ht="13.5" thickBot="1">
      <c r="A3" s="245" t="s">
        <v>34</v>
      </c>
      <c r="B3" s="246">
        <v>44006</v>
      </c>
      <c r="C3" s="247" t="str">
        <f>IF(ISNUMBER(MATCH(B3,A20:A45,0)),VLOOKUP(B3,A20:B45,2,FALSE),"---")</f>
        <v>MP ETS+CORSIA_COM_en_240620.xls</v>
      </c>
      <c r="D3" s="248"/>
      <c r="E3" s="249"/>
    </row>
    <row r="4" spans="1:2" ht="12.75">
      <c r="A4" s="250" t="s">
        <v>47</v>
      </c>
      <c r="B4" s="251" t="s">
        <v>48</v>
      </c>
    </row>
    <row r="5" spans="1:2" ht="13.5" thickBot="1">
      <c r="A5" s="252" t="s">
        <v>38</v>
      </c>
      <c r="B5" s="253" t="s">
        <v>63</v>
      </c>
    </row>
    <row r="7" ht="12.75">
      <c r="A7" s="254" t="s">
        <v>37</v>
      </c>
    </row>
    <row r="8" spans="1:3" ht="12.75">
      <c r="A8" s="18" t="s">
        <v>43</v>
      </c>
      <c r="B8" s="18"/>
      <c r="C8" s="19" t="s">
        <v>39</v>
      </c>
    </row>
    <row r="9" spans="1:3" ht="12.75">
      <c r="A9" s="18" t="s">
        <v>44</v>
      </c>
      <c r="B9" s="18"/>
      <c r="C9" s="19" t="s">
        <v>40</v>
      </c>
    </row>
    <row r="10" spans="1:3" ht="12.75">
      <c r="A10" s="18" t="s">
        <v>45</v>
      </c>
      <c r="B10" s="18"/>
      <c r="C10" s="19" t="s">
        <v>41</v>
      </c>
    </row>
    <row r="11" spans="1:3" ht="12.75">
      <c r="A11" s="18" t="s">
        <v>46</v>
      </c>
      <c r="B11" s="18"/>
      <c r="C11" s="19" t="s">
        <v>42</v>
      </c>
    </row>
    <row r="12" spans="1:3" ht="12.75">
      <c r="A12" s="18" t="s">
        <v>834</v>
      </c>
      <c r="B12" s="18"/>
      <c r="C12" s="19" t="s">
        <v>835</v>
      </c>
    </row>
    <row r="13" spans="1:3" ht="12.75">
      <c r="A13" s="18" t="s">
        <v>836</v>
      </c>
      <c r="B13" s="18"/>
      <c r="C13" s="19" t="s">
        <v>837</v>
      </c>
    </row>
    <row r="14" spans="1:3" ht="12.75">
      <c r="A14" s="18" t="s">
        <v>838</v>
      </c>
      <c r="B14" s="18"/>
      <c r="C14" s="19" t="s">
        <v>839</v>
      </c>
    </row>
    <row r="15" spans="1:3" ht="12.75">
      <c r="A15" s="18" t="s">
        <v>1018</v>
      </c>
      <c r="B15" s="18"/>
      <c r="C15" s="19" t="s">
        <v>1019</v>
      </c>
    </row>
    <row r="16" spans="1:3" ht="12.75">
      <c r="A16" s="18"/>
      <c r="B16" s="18"/>
      <c r="C16" s="19"/>
    </row>
    <row r="17" spans="1:3" ht="12.75">
      <c r="A17" s="18"/>
      <c r="B17" s="18"/>
      <c r="C17" s="19"/>
    </row>
    <row r="18" ht="12.75">
      <c r="A18" s="75"/>
    </row>
    <row r="19" spans="1:3" ht="12.75">
      <c r="A19" s="176" t="s">
        <v>148</v>
      </c>
      <c r="B19" s="176" t="s">
        <v>95</v>
      </c>
      <c r="C19" s="176" t="s">
        <v>797</v>
      </c>
    </row>
    <row r="20" spans="1:4" ht="12.75">
      <c r="A20" s="255">
        <v>39941</v>
      </c>
      <c r="B20" s="256" t="str">
        <f>IF(ISBLANK($A20),"---",VLOOKUP($B$2,$A$8:$C$17,3,0)&amp;"_"&amp;VLOOKUP($B$4,$A$48:$B$80,2,0)&amp;"_"&amp;VLOOKUP($B$5,$A$83:$B$107,2,0)&amp;"_"&amp;TEXT(DAY($A20),"0#")&amp;TEXT(MONTH($A20),"0#")&amp;TEXT(YEAR($A20)-2000,"0#")&amp;".xls")</f>
        <v>MP ETS+CORSIA_COM_en_080509.xls</v>
      </c>
      <c r="C20" s="256"/>
      <c r="D20" s="257"/>
    </row>
    <row r="21" spans="1:4" ht="12.75">
      <c r="A21" s="258">
        <v>39944</v>
      </c>
      <c r="B21" s="259" t="str">
        <f>IF(ISBLANK($A21),"---",VLOOKUP($B$2,$A$8:$C$17,3,0)&amp;"_"&amp;VLOOKUP($B$4,$A$48:$B$80,2,0)&amp;"_"&amp;VLOOKUP($B$5,$A$83:$B$107,2,0)&amp;"_"&amp;TEXT(DAY($A21),"0#")&amp;TEXT(MONTH($A21),"0#")&amp;TEXT(YEAR($A21)-2000,"0#")&amp;".xls")</f>
        <v>MP ETS+CORSIA_COM_en_110509.xls</v>
      </c>
      <c r="C21" s="259" t="s">
        <v>798</v>
      </c>
      <c r="D21" s="260"/>
    </row>
    <row r="22" spans="1:4" ht="12.75">
      <c r="A22" s="258">
        <v>39952</v>
      </c>
      <c r="B22" s="259" t="str">
        <f>IF(ISBLANK($A22),"---",VLOOKUP($B$2,$A$8:$C$17,3,0)&amp;"_"&amp;VLOOKUP($B$4,$A$48:$B$80,2,0)&amp;"_"&amp;VLOOKUP($B$5,$A$83:$B$107,2,0)&amp;"_"&amp;TEXT(DAY($A22),"0#")&amp;TEXT(MONTH($A22),"0#")&amp;TEXT(YEAR($A22)-2000,"0#")&amp;".xls")</f>
        <v>MP ETS+CORSIA_COM_en_190509.xls</v>
      </c>
      <c r="C22" s="259" t="s">
        <v>799</v>
      </c>
      <c r="D22" s="260"/>
    </row>
    <row r="23" spans="1:4" ht="12.75">
      <c r="A23" s="258">
        <v>39975</v>
      </c>
      <c r="B23" s="259" t="str">
        <f>IF(ISBLANK($A23),"---",VLOOKUP($B$2,$A$8:$C$17,3,0)&amp;"_"&amp;VLOOKUP($B$4,$A$48:$B$80,2,0)&amp;"_"&amp;VLOOKUP($B$5,$A$83:$B$107,2,0)&amp;"_"&amp;TEXT(DAY($A23),"0#")&amp;TEXT(MONTH($A23),"0#")&amp;TEXT(YEAR($A23)-2000,"0#")&amp;".xls")</f>
        <v>MP ETS+CORSIA_COM_en_110609.xls</v>
      </c>
      <c r="C23" s="259" t="s">
        <v>208</v>
      </c>
      <c r="D23" s="260"/>
    </row>
    <row r="24" spans="1:4" ht="12.75">
      <c r="A24" s="258" t="s">
        <v>854</v>
      </c>
      <c r="B24" s="259"/>
      <c r="C24" s="259" t="s">
        <v>852</v>
      </c>
      <c r="D24" s="260"/>
    </row>
    <row r="25" spans="1:4" ht="12.75">
      <c r="A25" s="258">
        <v>40954</v>
      </c>
      <c r="B25" s="259"/>
      <c r="C25" s="259" t="s">
        <v>853</v>
      </c>
      <c r="D25" s="260"/>
    </row>
    <row r="26" spans="1:4" ht="12.75">
      <c r="A26" s="258">
        <v>41043</v>
      </c>
      <c r="B26" s="259" t="str">
        <f aca="true" t="shared" si="0" ref="B26:B45">IF(ISBLANK($A26),"---",VLOOKUP($B$2,$A$8:$C$17,3,0)&amp;"_"&amp;VLOOKUP($B$4,$A$48:$B$80,2,0)&amp;"_"&amp;VLOOKUP($B$5,$A$83:$B$107,2,0)&amp;"_"&amp;TEXT(DAY($A26),"0#")&amp;TEXT(MONTH($A26),"0#")&amp;TEXT(YEAR($A26)-2000,"0#")&amp;".xls")</f>
        <v>MP ETS+CORSIA_COM_en_140512.xls</v>
      </c>
      <c r="C26" s="259" t="s">
        <v>920</v>
      </c>
      <c r="D26" s="260"/>
    </row>
    <row r="27" spans="1:4" ht="12.75">
      <c r="A27" s="258">
        <v>41045</v>
      </c>
      <c r="B27" s="259" t="str">
        <f t="shared" si="0"/>
        <v>MP ETS+CORSIA_COM_en_160512.xls</v>
      </c>
      <c r="C27" s="259" t="s">
        <v>921</v>
      </c>
      <c r="D27" s="260"/>
    </row>
    <row r="28" spans="1:4" ht="12.75">
      <c r="A28" s="258">
        <v>41078</v>
      </c>
      <c r="B28" s="259" t="str">
        <f t="shared" si="0"/>
        <v>MP ETS+CORSIA_COM_en_180612.xls</v>
      </c>
      <c r="C28" s="317" t="s">
        <v>922</v>
      </c>
      <c r="D28" s="260"/>
    </row>
    <row r="29" spans="1:4" ht="12.75">
      <c r="A29" s="258">
        <v>41094</v>
      </c>
      <c r="B29" s="259" t="str">
        <f t="shared" si="0"/>
        <v>MP ETS+CORSIA_COM_en_040712.xls</v>
      </c>
      <c r="C29" s="317" t="s">
        <v>1009</v>
      </c>
      <c r="D29" s="260"/>
    </row>
    <row r="30" spans="1:4" ht="12.75">
      <c r="A30" s="258">
        <v>41098</v>
      </c>
      <c r="B30" s="259" t="str">
        <f t="shared" si="0"/>
        <v>MP ETS+CORSIA_COM_en_080712.xls</v>
      </c>
      <c r="C30" s="259" t="s">
        <v>1012</v>
      </c>
      <c r="D30" s="260"/>
    </row>
    <row r="31" spans="1:4" ht="12.75">
      <c r="A31" s="258">
        <v>41101</v>
      </c>
      <c r="B31" s="259" t="str">
        <f t="shared" si="0"/>
        <v>MP ETS+CORSIA_COM_en_110712.xls</v>
      </c>
      <c r="C31" s="259" t="s">
        <v>1014</v>
      </c>
      <c r="D31" s="260"/>
    </row>
    <row r="32" spans="1:4" ht="12.75">
      <c r="A32" s="258">
        <v>41106</v>
      </c>
      <c r="B32" s="259" t="str">
        <f t="shared" si="0"/>
        <v>MP ETS+CORSIA_COM_en_160712.xls</v>
      </c>
      <c r="C32" s="259" t="s">
        <v>1015</v>
      </c>
      <c r="D32" s="260"/>
    </row>
    <row r="33" spans="1:4" ht="12.75">
      <c r="A33" s="258">
        <v>43398</v>
      </c>
      <c r="B33" s="259" t="str">
        <f t="shared" si="0"/>
        <v>MP ETS+CORSIA_COM_en_251018.xls</v>
      </c>
      <c r="C33" s="317" t="s">
        <v>1110</v>
      </c>
      <c r="D33" s="260"/>
    </row>
    <row r="34" spans="1:4" ht="12.75">
      <c r="A34" s="258">
        <v>43451</v>
      </c>
      <c r="B34" s="259" t="str">
        <f t="shared" si="0"/>
        <v>MP ETS+CORSIA_COM_en_171218.xls</v>
      </c>
      <c r="C34" s="317" t="s">
        <v>1181</v>
      </c>
      <c r="D34" s="260"/>
    </row>
    <row r="35" spans="1:4" ht="12.75">
      <c r="A35" s="258">
        <v>43481</v>
      </c>
      <c r="B35" s="259" t="str">
        <f t="shared" si="0"/>
        <v>MP ETS+CORSIA_COM_en_160119.xls</v>
      </c>
      <c r="C35" s="259" t="s">
        <v>1225</v>
      </c>
      <c r="D35" s="260"/>
    </row>
    <row r="36" spans="1:4" ht="12.75">
      <c r="A36" s="258">
        <v>43969</v>
      </c>
      <c r="B36" s="259" t="str">
        <f t="shared" si="0"/>
        <v>MP ETS+CORSIA_COM_en_180520.xls</v>
      </c>
      <c r="C36" s="317" t="s">
        <v>1243</v>
      </c>
      <c r="D36" s="260"/>
    </row>
    <row r="37" spans="1:4" ht="12.75">
      <c r="A37" s="258">
        <v>44006</v>
      </c>
      <c r="B37" s="259" t="str">
        <f t="shared" si="0"/>
        <v>MP ETS+CORSIA_COM_en_240620.xls</v>
      </c>
      <c r="C37" s="317" t="s">
        <v>1250</v>
      </c>
      <c r="D37" s="260"/>
    </row>
    <row r="38" spans="1:4" ht="12.75">
      <c r="A38" s="258"/>
      <c r="B38" s="259" t="str">
        <f t="shared" si="0"/>
        <v>---</v>
      </c>
      <c r="C38" s="259"/>
      <c r="D38" s="260"/>
    </row>
    <row r="39" spans="1:4" ht="12.75">
      <c r="A39" s="258"/>
      <c r="B39" s="259" t="str">
        <f t="shared" si="0"/>
        <v>---</v>
      </c>
      <c r="C39" s="259"/>
      <c r="D39" s="260"/>
    </row>
    <row r="40" spans="1:4" ht="12.75">
      <c r="A40" s="258"/>
      <c r="B40" s="259" t="str">
        <f t="shared" si="0"/>
        <v>---</v>
      </c>
      <c r="C40" s="259"/>
      <c r="D40" s="260"/>
    </row>
    <row r="41" spans="1:4" ht="12.75">
      <c r="A41" s="258"/>
      <c r="B41" s="259" t="str">
        <f t="shared" si="0"/>
        <v>---</v>
      </c>
      <c r="C41" s="259"/>
      <c r="D41" s="260"/>
    </row>
    <row r="42" spans="1:4" ht="12.75">
      <c r="A42" s="258"/>
      <c r="B42" s="259" t="str">
        <f t="shared" si="0"/>
        <v>---</v>
      </c>
      <c r="C42" s="259"/>
      <c r="D42" s="260"/>
    </row>
    <row r="43" spans="1:4" ht="12.75">
      <c r="A43" s="258"/>
      <c r="B43" s="259" t="str">
        <f t="shared" si="0"/>
        <v>---</v>
      </c>
      <c r="C43" s="259"/>
      <c r="D43" s="260"/>
    </row>
    <row r="44" spans="1:4" ht="12.75">
      <c r="A44" s="258"/>
      <c r="B44" s="259" t="str">
        <f t="shared" si="0"/>
        <v>---</v>
      </c>
      <c r="C44" s="259"/>
      <c r="D44" s="260"/>
    </row>
    <row r="45" spans="1:4" ht="12.75">
      <c r="A45" s="261"/>
      <c r="B45" s="262" t="str">
        <f t="shared" si="0"/>
        <v>---</v>
      </c>
      <c r="C45" s="262"/>
      <c r="D45" s="263"/>
    </row>
    <row r="47" ht="12.75">
      <c r="A47" s="176" t="s">
        <v>47</v>
      </c>
    </row>
    <row r="48" spans="1:2" ht="12.75">
      <c r="A48" s="241" t="s">
        <v>48</v>
      </c>
      <c r="B48" s="241" t="s">
        <v>96</v>
      </c>
    </row>
    <row r="49" spans="1:2" ht="12.75">
      <c r="A49" s="241" t="s">
        <v>840</v>
      </c>
      <c r="B49" s="241" t="s">
        <v>841</v>
      </c>
    </row>
    <row r="50" spans="1:2" ht="12.75">
      <c r="A50" s="241" t="s">
        <v>308</v>
      </c>
      <c r="B50" s="241" t="s">
        <v>97</v>
      </c>
    </row>
    <row r="51" spans="1:2" ht="12.75">
      <c r="A51" s="241" t="s">
        <v>310</v>
      </c>
      <c r="B51" s="241" t="s">
        <v>98</v>
      </c>
    </row>
    <row r="52" spans="1:2" ht="12.75">
      <c r="A52" s="241" t="s">
        <v>313</v>
      </c>
      <c r="B52" s="241" t="s">
        <v>99</v>
      </c>
    </row>
    <row r="53" spans="1:2" ht="12.75">
      <c r="A53" s="241" t="s">
        <v>479</v>
      </c>
      <c r="B53" s="241" t="s">
        <v>842</v>
      </c>
    </row>
    <row r="54" spans="1:2" ht="12.75">
      <c r="A54" s="241" t="s">
        <v>315</v>
      </c>
      <c r="B54" s="241" t="s">
        <v>100</v>
      </c>
    </row>
    <row r="55" spans="1:2" ht="12.75">
      <c r="A55" s="440" t="s">
        <v>1246</v>
      </c>
      <c r="B55" s="241" t="s">
        <v>101</v>
      </c>
    </row>
    <row r="56" spans="1:2" ht="12.75">
      <c r="A56" s="241" t="s">
        <v>320</v>
      </c>
      <c r="B56" s="241" t="s">
        <v>102</v>
      </c>
    </row>
    <row r="57" spans="1:2" ht="12.75">
      <c r="A57" s="241" t="s">
        <v>323</v>
      </c>
      <c r="B57" s="241" t="s">
        <v>103</v>
      </c>
    </row>
    <row r="58" spans="1:2" ht="12.75">
      <c r="A58" s="241" t="s">
        <v>325</v>
      </c>
      <c r="B58" s="241" t="s">
        <v>104</v>
      </c>
    </row>
    <row r="59" spans="1:2" ht="12.75">
      <c r="A59" s="241" t="s">
        <v>327</v>
      </c>
      <c r="B59" s="241" t="s">
        <v>105</v>
      </c>
    </row>
    <row r="60" spans="1:2" ht="12.75">
      <c r="A60" s="241" t="s">
        <v>330</v>
      </c>
      <c r="B60" s="241" t="s">
        <v>106</v>
      </c>
    </row>
    <row r="61" spans="1:2" ht="12.75">
      <c r="A61" s="241" t="s">
        <v>332</v>
      </c>
      <c r="B61" s="241" t="s">
        <v>107</v>
      </c>
    </row>
    <row r="62" spans="1:2" ht="12.75">
      <c r="A62" s="241" t="s">
        <v>334</v>
      </c>
      <c r="B62" s="241" t="s">
        <v>108</v>
      </c>
    </row>
    <row r="63" spans="1:2" ht="12.75">
      <c r="A63" s="241" t="s">
        <v>536</v>
      </c>
      <c r="B63" s="241" t="s">
        <v>843</v>
      </c>
    </row>
    <row r="64" spans="1:2" ht="12.75">
      <c r="A64" s="241" t="s">
        <v>336</v>
      </c>
      <c r="B64" s="241" t="s">
        <v>109</v>
      </c>
    </row>
    <row r="65" spans="1:2" ht="12.75">
      <c r="A65" s="241" t="s">
        <v>338</v>
      </c>
      <c r="B65" s="241" t="s">
        <v>110</v>
      </c>
    </row>
    <row r="66" spans="1:2" ht="12.75">
      <c r="A66" s="241" t="s">
        <v>340</v>
      </c>
      <c r="B66" s="241" t="s">
        <v>111</v>
      </c>
    </row>
    <row r="67" spans="1:2" ht="12.75">
      <c r="A67" s="241" t="s">
        <v>556</v>
      </c>
      <c r="B67" s="241" t="s">
        <v>844</v>
      </c>
    </row>
    <row r="68" spans="1:2" ht="12.75">
      <c r="A68" s="241" t="s">
        <v>342</v>
      </c>
      <c r="B68" s="241" t="s">
        <v>112</v>
      </c>
    </row>
    <row r="69" spans="1:2" ht="12.75">
      <c r="A69" s="241" t="s">
        <v>344</v>
      </c>
      <c r="B69" s="241" t="s">
        <v>113</v>
      </c>
    </row>
    <row r="70" spans="1:2" ht="12.75">
      <c r="A70" s="241" t="s">
        <v>346</v>
      </c>
      <c r="B70" s="241" t="s">
        <v>114</v>
      </c>
    </row>
    <row r="71" spans="1:2" ht="12.75">
      <c r="A71" s="241" t="s">
        <v>349</v>
      </c>
      <c r="B71" s="241" t="s">
        <v>115</v>
      </c>
    </row>
    <row r="72" spans="1:2" ht="12.75">
      <c r="A72" s="241" t="s">
        <v>592</v>
      </c>
      <c r="B72" s="241" t="s">
        <v>845</v>
      </c>
    </row>
    <row r="73" spans="1:2" ht="12.75">
      <c r="A73" s="241" t="s">
        <v>352</v>
      </c>
      <c r="B73" s="241" t="s">
        <v>116</v>
      </c>
    </row>
    <row r="74" spans="1:2" ht="12.75">
      <c r="A74" s="241" t="s">
        <v>356</v>
      </c>
      <c r="B74" s="241" t="s">
        <v>117</v>
      </c>
    </row>
    <row r="75" spans="1:2" ht="12.75">
      <c r="A75" s="241" t="s">
        <v>359</v>
      </c>
      <c r="B75" s="241" t="s">
        <v>118</v>
      </c>
    </row>
    <row r="76" spans="1:2" ht="12.75">
      <c r="A76" s="241" t="s">
        <v>362</v>
      </c>
      <c r="B76" s="241" t="s">
        <v>119</v>
      </c>
    </row>
    <row r="77" spans="1:2" ht="12.75">
      <c r="A77" s="241" t="s">
        <v>364</v>
      </c>
      <c r="B77" s="241" t="s">
        <v>120</v>
      </c>
    </row>
    <row r="78" spans="1:2" ht="12.75">
      <c r="A78" s="241" t="s">
        <v>367</v>
      </c>
      <c r="B78" s="241" t="s">
        <v>121</v>
      </c>
    </row>
    <row r="79" spans="1:2" ht="12.75">
      <c r="A79" s="241" t="s">
        <v>369</v>
      </c>
      <c r="B79" s="241" t="s">
        <v>122</v>
      </c>
    </row>
    <row r="80" spans="1:2" ht="12.75">
      <c r="A80" s="241" t="s">
        <v>376</v>
      </c>
      <c r="B80" s="241" t="s">
        <v>123</v>
      </c>
    </row>
    <row r="82" ht="12.75">
      <c r="A82" s="83" t="s">
        <v>149</v>
      </c>
    </row>
    <row r="83" spans="1:2" ht="12.75">
      <c r="A83" s="242" t="s">
        <v>49</v>
      </c>
      <c r="B83" s="242" t="s">
        <v>50</v>
      </c>
    </row>
    <row r="84" spans="1:2" ht="12.75">
      <c r="A84" s="242" t="s">
        <v>51</v>
      </c>
      <c r="B84" s="242" t="s">
        <v>52</v>
      </c>
    </row>
    <row r="85" spans="1:2" ht="12.75">
      <c r="A85" s="242" t="s">
        <v>846</v>
      </c>
      <c r="B85" s="242" t="s">
        <v>847</v>
      </c>
    </row>
    <row r="86" spans="1:2" ht="12.75">
      <c r="A86" s="242" t="s">
        <v>53</v>
      </c>
      <c r="B86" s="242" t="s">
        <v>54</v>
      </c>
    </row>
    <row r="87" spans="1:2" ht="12.75">
      <c r="A87" s="242" t="s">
        <v>55</v>
      </c>
      <c r="B87" s="242" t="s">
        <v>56</v>
      </c>
    </row>
    <row r="88" spans="1:2" ht="12.75">
      <c r="A88" s="242" t="s">
        <v>57</v>
      </c>
      <c r="B88" s="242" t="s">
        <v>58</v>
      </c>
    </row>
    <row r="89" spans="1:2" ht="12.75">
      <c r="A89" s="242" t="s">
        <v>59</v>
      </c>
      <c r="B89" s="242" t="s">
        <v>60</v>
      </c>
    </row>
    <row r="90" spans="1:2" ht="12.75">
      <c r="A90" s="242" t="s">
        <v>61</v>
      </c>
      <c r="B90" s="242" t="s">
        <v>62</v>
      </c>
    </row>
    <row r="91" spans="1:2" ht="12.75">
      <c r="A91" s="242" t="s">
        <v>63</v>
      </c>
      <c r="B91" s="242" t="s">
        <v>64</v>
      </c>
    </row>
    <row r="92" spans="1:2" ht="12.75">
      <c r="A92" s="242" t="s">
        <v>65</v>
      </c>
      <c r="B92" s="242" t="s">
        <v>66</v>
      </c>
    </row>
    <row r="93" spans="1:2" ht="12.75">
      <c r="A93" s="242" t="s">
        <v>848</v>
      </c>
      <c r="B93" s="242" t="s">
        <v>849</v>
      </c>
    </row>
    <row r="94" spans="1:2" ht="12.75">
      <c r="A94" s="242" t="s">
        <v>67</v>
      </c>
      <c r="B94" s="242" t="s">
        <v>68</v>
      </c>
    </row>
    <row r="95" spans="1:2" ht="12.75">
      <c r="A95" s="242" t="s">
        <v>69</v>
      </c>
      <c r="B95" s="242" t="s">
        <v>70</v>
      </c>
    </row>
    <row r="96" spans="1:2" ht="12.75">
      <c r="A96" s="242" t="s">
        <v>71</v>
      </c>
      <c r="B96" s="242" t="s">
        <v>72</v>
      </c>
    </row>
    <row r="97" spans="1:2" ht="12.75">
      <c r="A97" s="242" t="s">
        <v>73</v>
      </c>
      <c r="B97" s="242" t="s">
        <v>74</v>
      </c>
    </row>
    <row r="98" spans="1:2" ht="12.75">
      <c r="A98" s="242" t="s">
        <v>75</v>
      </c>
      <c r="B98" s="242" t="s">
        <v>76</v>
      </c>
    </row>
    <row r="99" spans="1:2" ht="12.75">
      <c r="A99" s="242" t="s">
        <v>850</v>
      </c>
      <c r="B99" s="242" t="s">
        <v>851</v>
      </c>
    </row>
    <row r="100" spans="1:2" ht="12.75">
      <c r="A100" s="242" t="s">
        <v>77</v>
      </c>
      <c r="B100" s="242" t="s">
        <v>78</v>
      </c>
    </row>
    <row r="101" spans="1:2" ht="12.75">
      <c r="A101" s="242" t="s">
        <v>79</v>
      </c>
      <c r="B101" s="242" t="s">
        <v>80</v>
      </c>
    </row>
    <row r="102" spans="1:2" ht="12.75">
      <c r="A102" s="242" t="s">
        <v>83</v>
      </c>
      <c r="B102" s="242" t="s">
        <v>84</v>
      </c>
    </row>
    <row r="103" spans="1:2" ht="12.75">
      <c r="A103" s="242" t="s">
        <v>85</v>
      </c>
      <c r="B103" s="242" t="s">
        <v>86</v>
      </c>
    </row>
    <row r="104" spans="1:2" ht="12.75">
      <c r="A104" s="242" t="s">
        <v>87</v>
      </c>
      <c r="B104" s="242" t="s">
        <v>88</v>
      </c>
    </row>
    <row r="105" spans="1:2" ht="12.75">
      <c r="A105" s="242" t="s">
        <v>89</v>
      </c>
      <c r="B105" s="242" t="s">
        <v>90</v>
      </c>
    </row>
    <row r="106" spans="1:2" ht="12.75">
      <c r="A106" s="242" t="s">
        <v>91</v>
      </c>
      <c r="B106" s="242" t="s">
        <v>92</v>
      </c>
    </row>
    <row r="107" spans="1:2" ht="12.75">
      <c r="A107" s="242" t="s">
        <v>93</v>
      </c>
      <c r="B107" s="242" t="s">
        <v>94</v>
      </c>
    </row>
  </sheetData>
  <sheetProtection sheet="1" objects="1" scenarios="1" formatCells="0" formatColumns="0" formatRows="0" insertColumns="0" inser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SheetLayoutView="100" zoomScalePageLayoutView="0" workbookViewId="0" topLeftCell="A111">
      <selection activeCell="B44" sqref="B44:L44"/>
    </sheetView>
  </sheetViews>
  <sheetFormatPr defaultColWidth="9.140625" defaultRowHeight="12.75"/>
  <cols>
    <col min="1" max="1" width="5.421875" style="421" customWidth="1"/>
    <col min="2" max="2" width="7.28125" style="74" customWidth="1"/>
    <col min="3" max="11" width="11.7109375" style="74" customWidth="1"/>
    <col min="12" max="12" width="11.7109375" style="75" customWidth="1"/>
    <col min="13" max="13" width="5.421875" style="73" customWidth="1"/>
    <col min="14" max="16384" width="11.421875" style="74" customWidth="1"/>
  </cols>
  <sheetData>
    <row r="1" spans="1:13" s="17" customFormat="1" ht="4.5" customHeight="1">
      <c r="A1" s="267"/>
      <c r="B1" s="218"/>
      <c r="C1" s="103"/>
      <c r="D1" s="103"/>
      <c r="E1" s="103"/>
      <c r="F1" s="103"/>
      <c r="G1" s="103"/>
      <c r="H1" s="103"/>
      <c r="I1" s="103"/>
      <c r="J1" s="103"/>
      <c r="K1" s="103"/>
      <c r="M1" s="73"/>
    </row>
    <row r="3" spans="2:10" ht="18">
      <c r="B3" s="509" t="str">
        <f>Translations!$B$33</f>
        <v>GUIDELINES AND CONDITIONS</v>
      </c>
      <c r="C3" s="509"/>
      <c r="D3" s="509"/>
      <c r="E3" s="509"/>
      <c r="F3" s="509"/>
      <c r="G3" s="509"/>
      <c r="H3" s="509"/>
      <c r="I3" s="509"/>
      <c r="J3" s="509"/>
    </row>
    <row r="4" spans="2:12" ht="12.75">
      <c r="B4" s="495"/>
      <c r="C4" s="495"/>
      <c r="D4" s="495"/>
      <c r="E4" s="495"/>
      <c r="F4" s="495"/>
      <c r="G4" s="495"/>
      <c r="H4" s="495"/>
      <c r="I4" s="495"/>
      <c r="J4" s="495"/>
      <c r="K4" s="495"/>
      <c r="L4" s="495"/>
    </row>
    <row r="5" spans="1:12" ht="12.75">
      <c r="A5" s="421" t="s">
        <v>1189</v>
      </c>
      <c r="B5" s="505" t="str">
        <f>Translations!$B$847</f>
        <v>Legal basis</v>
      </c>
      <c r="C5" s="501"/>
      <c r="D5" s="501"/>
      <c r="E5" s="501"/>
      <c r="F5" s="501"/>
      <c r="G5" s="501"/>
      <c r="H5" s="501"/>
      <c r="I5" s="501"/>
      <c r="J5" s="501"/>
      <c r="K5" s="501"/>
      <c r="L5" s="501"/>
    </row>
    <row r="6" spans="1:12" ht="25.5" customHeight="1">
      <c r="A6" s="421">
        <v>1</v>
      </c>
      <c r="B6" s="494"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5"/>
      <c r="D6" s="495"/>
      <c r="E6" s="495"/>
      <c r="F6" s="495"/>
      <c r="G6" s="495"/>
      <c r="H6" s="495"/>
      <c r="I6" s="495"/>
      <c r="J6" s="495"/>
      <c r="K6" s="495"/>
      <c r="L6" s="495"/>
    </row>
    <row r="7" spans="1:13" s="43" customFormat="1" ht="12.75" customHeight="1">
      <c r="A7" s="421"/>
      <c r="B7" s="496" t="str">
        <f>Translations!$B$849</f>
        <v>The Directive can be retrieved from:</v>
      </c>
      <c r="C7" s="496"/>
      <c r="D7" s="496"/>
      <c r="E7" s="496"/>
      <c r="F7" s="496"/>
      <c r="G7" s="496"/>
      <c r="H7" s="496"/>
      <c r="I7" s="496"/>
      <c r="J7" s="496"/>
      <c r="K7" s="496"/>
      <c r="L7" s="496"/>
      <c r="M7" s="47"/>
    </row>
    <row r="8" spans="1:13" s="43" customFormat="1" ht="12.75" customHeight="1">
      <c r="A8" s="422"/>
      <c r="B8" s="498" t="str">
        <f>Translations!$B$850</f>
        <v>https://eur-lex.europa.eu/legal-content/EN/TXT/?uri=CELEX:02003L0087-20180408</v>
      </c>
      <c r="C8" s="511"/>
      <c r="D8" s="511"/>
      <c r="E8" s="511"/>
      <c r="F8" s="511"/>
      <c r="G8" s="511"/>
      <c r="H8" s="511"/>
      <c r="I8" s="511"/>
      <c r="J8" s="511"/>
      <c r="K8" s="511"/>
      <c r="L8" s="511"/>
      <c r="M8" s="48"/>
    </row>
    <row r="9" spans="1:13" s="43" customFormat="1" ht="25.5" customHeight="1">
      <c r="A9" s="421">
        <v>2</v>
      </c>
      <c r="B9" s="496"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6"/>
      <c r="D9" s="496"/>
      <c r="E9" s="496"/>
      <c r="F9" s="496"/>
      <c r="G9" s="496"/>
      <c r="H9" s="496"/>
      <c r="I9" s="496"/>
      <c r="J9" s="496"/>
      <c r="K9" s="496"/>
      <c r="L9" s="496"/>
      <c r="M9" s="47"/>
    </row>
    <row r="10" spans="1:13" s="43" customFormat="1" ht="12.75" customHeight="1">
      <c r="A10" s="421"/>
      <c r="B10" s="500" t="str">
        <f>Translations!$B$1021</f>
        <v>Commission Delegated Regulation (EU) 2019/1603 of 18 July 2019 ("the delegated act") can be downloaded from:</v>
      </c>
      <c r="C10" s="501"/>
      <c r="D10" s="501"/>
      <c r="E10" s="501"/>
      <c r="F10" s="501"/>
      <c r="G10" s="501"/>
      <c r="H10" s="501"/>
      <c r="I10" s="501"/>
      <c r="J10" s="501"/>
      <c r="K10" s="501"/>
      <c r="L10" s="501"/>
      <c r="M10" s="47"/>
    </row>
    <row r="11" spans="1:13" s="43" customFormat="1" ht="12.75" customHeight="1">
      <c r="A11" s="421"/>
      <c r="B11" s="498" t="str">
        <f>Translations!$B$1022</f>
        <v>https://eur-lex.europa.eu/eli/reg_del/2019/1603/oj</v>
      </c>
      <c r="C11" s="498"/>
      <c r="D11" s="498"/>
      <c r="E11" s="498"/>
      <c r="F11" s="498"/>
      <c r="G11" s="498"/>
      <c r="H11" s="498"/>
      <c r="I11" s="498"/>
      <c r="J11" s="498"/>
      <c r="K11" s="498"/>
      <c r="L11" s="499"/>
      <c r="M11" s="47"/>
    </row>
    <row r="12" spans="1:13" s="43" customFormat="1" ht="26.25" customHeight="1">
      <c r="A12" s="421">
        <v>3</v>
      </c>
      <c r="B12" s="496" t="str">
        <f>Translations!$B$37</f>
        <v>The Monitoring and Reporting Regulation (Commission Regulation (EU) No 601/2012, hereinafter the "MRR"), defines further requirements for monitoring and reporting. The MRR can be downloaded from:</v>
      </c>
      <c r="C12" s="496"/>
      <c r="D12" s="496"/>
      <c r="E12" s="496"/>
      <c r="F12" s="496"/>
      <c r="G12" s="496"/>
      <c r="H12" s="496"/>
      <c r="I12" s="496"/>
      <c r="J12" s="496"/>
      <c r="K12" s="496"/>
      <c r="L12" s="496"/>
      <c r="M12" s="47"/>
    </row>
    <row r="13" spans="1:13" s="43" customFormat="1" ht="12.75" customHeight="1">
      <c r="A13" s="421"/>
      <c r="B13" s="498" t="str">
        <f>Translations!$B$854</f>
        <v>https://eur-lex.europa.eu/eli/reg/2012/601</v>
      </c>
      <c r="C13" s="498"/>
      <c r="D13" s="498"/>
      <c r="E13" s="498"/>
      <c r="F13" s="498"/>
      <c r="G13" s="498"/>
      <c r="H13" s="498"/>
      <c r="I13" s="498"/>
      <c r="J13" s="498"/>
      <c r="K13" s="498"/>
      <c r="L13" s="499"/>
      <c r="M13" s="47"/>
    </row>
    <row r="14" spans="1:13" s="43" customFormat="1" ht="38.25" customHeight="1">
      <c r="A14" s="421"/>
      <c r="B14" s="496"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6"/>
      <c r="D14" s="496"/>
      <c r="E14" s="496"/>
      <c r="F14" s="496"/>
      <c r="G14" s="496"/>
      <c r="H14" s="496"/>
      <c r="I14" s="496"/>
      <c r="J14" s="496"/>
      <c r="K14" s="496"/>
      <c r="L14" s="496"/>
      <c r="M14" s="47"/>
    </row>
    <row r="15" spans="1:13" s="43" customFormat="1" ht="25.5" customHeight="1">
      <c r="A15" s="421"/>
      <c r="B15" s="500"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501"/>
      <c r="D15" s="501"/>
      <c r="E15" s="501"/>
      <c r="F15" s="501"/>
      <c r="G15" s="501"/>
      <c r="H15" s="501"/>
      <c r="I15" s="501"/>
      <c r="J15" s="501"/>
      <c r="K15" s="501"/>
      <c r="L15" s="501"/>
      <c r="M15" s="47"/>
    </row>
    <row r="16" spans="1:13" s="43" customFormat="1" ht="12.75" customHeight="1">
      <c r="A16" s="421"/>
      <c r="B16" s="498" t="str">
        <f>Translations!$B$857</f>
        <v>http://data.europa.eu/eli/reg_impl/2018/2066/oj</v>
      </c>
      <c r="C16" s="511"/>
      <c r="D16" s="511"/>
      <c r="E16" s="511"/>
      <c r="F16" s="511"/>
      <c r="G16" s="511"/>
      <c r="H16" s="511"/>
      <c r="I16" s="511"/>
      <c r="J16" s="511"/>
      <c r="K16" s="511"/>
      <c r="L16" s="511"/>
      <c r="M16" s="47"/>
    </row>
    <row r="17" spans="1:13" s="43" customFormat="1" ht="12.75" customHeight="1">
      <c r="A17" s="421"/>
      <c r="B17" s="500"/>
      <c r="C17" s="501"/>
      <c r="D17" s="501"/>
      <c r="E17" s="501"/>
      <c r="F17" s="501"/>
      <c r="G17" s="501"/>
      <c r="H17" s="501"/>
      <c r="I17" s="501"/>
      <c r="J17" s="501"/>
      <c r="K17" s="501"/>
      <c r="L17" s="501"/>
      <c r="M17" s="47"/>
    </row>
    <row r="18" spans="1:13" s="43" customFormat="1" ht="12.75" customHeight="1">
      <c r="A18" s="421" t="s">
        <v>1191</v>
      </c>
      <c r="B18" s="492" t="str">
        <f>Translations!$B$858</f>
        <v>Information on CORSIA</v>
      </c>
      <c r="C18" s="493"/>
      <c r="D18" s="493"/>
      <c r="E18" s="493"/>
      <c r="F18" s="493"/>
      <c r="G18" s="493"/>
      <c r="H18" s="493"/>
      <c r="I18" s="493"/>
      <c r="J18" s="493"/>
      <c r="K18" s="493"/>
      <c r="L18" s="493"/>
      <c r="M18" s="47"/>
    </row>
    <row r="19" spans="1:13" s="43" customFormat="1" ht="38.25" customHeight="1">
      <c r="A19" s="421"/>
      <c r="B19" s="500"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10"/>
      <c r="D19" s="510"/>
      <c r="E19" s="510"/>
      <c r="F19" s="510"/>
      <c r="G19" s="510"/>
      <c r="H19" s="510"/>
      <c r="I19" s="510"/>
      <c r="J19" s="510"/>
      <c r="K19" s="510"/>
      <c r="L19" s="510"/>
      <c r="M19" s="47"/>
    </row>
    <row r="20" spans="1:13" s="43" customFormat="1" ht="25.5" customHeight="1">
      <c r="A20" s="421"/>
      <c r="B20" s="500" t="str">
        <f>Translations!$B$860</f>
        <v>The SARPs are supplemented by the "Environmental Technical Manual, Volume IV — Carbon Offsetting and Reduction Scheme for International Aviation (CORSIA)" (Doc 9501, referred to as the "ETM") and further "ICAO CORSIA Implementation Elements". </v>
      </c>
      <c r="C20" s="510"/>
      <c r="D20" s="510"/>
      <c r="E20" s="510"/>
      <c r="F20" s="510"/>
      <c r="G20" s="510"/>
      <c r="H20" s="510"/>
      <c r="I20" s="510"/>
      <c r="J20" s="510"/>
      <c r="K20" s="510"/>
      <c r="L20" s="510"/>
      <c r="M20" s="47"/>
    </row>
    <row r="21" spans="1:13" s="43" customFormat="1" ht="12.75" customHeight="1">
      <c r="A21" s="421"/>
      <c r="B21" s="500" t="str">
        <f>Translations!$B$861</f>
        <v>The SARPs, the ETM and all Implementation Elements are available under the following address:</v>
      </c>
      <c r="C21" s="510"/>
      <c r="D21" s="510"/>
      <c r="E21" s="510"/>
      <c r="F21" s="510"/>
      <c r="G21" s="510"/>
      <c r="H21" s="510"/>
      <c r="I21" s="510"/>
      <c r="J21" s="510"/>
      <c r="K21" s="510"/>
      <c r="L21" s="510"/>
      <c r="M21" s="47"/>
    </row>
    <row r="22" spans="1:13" s="43" customFormat="1" ht="12.75" customHeight="1">
      <c r="A22" s="421"/>
      <c r="B22" s="498" t="str">
        <f>Translations!$B$862</f>
        <v>https://www.icao.int/environmental-protection/CORSIA/Pages/default.aspx</v>
      </c>
      <c r="C22" s="498"/>
      <c r="D22" s="498"/>
      <c r="E22" s="498"/>
      <c r="F22" s="498"/>
      <c r="G22" s="498"/>
      <c r="H22" s="498"/>
      <c r="I22" s="498"/>
      <c r="J22" s="498"/>
      <c r="K22" s="498"/>
      <c r="L22" s="499"/>
      <c r="M22" s="47"/>
    </row>
    <row r="23" spans="1:13" s="43" customFormat="1" ht="25.5" customHeight="1">
      <c r="A23" s="421"/>
      <c r="B23" s="500" t="str">
        <f>Translations!$B$863</f>
        <v>In line with the provisions of the MRR and AVR, it is the EU specific templates which need to be used when reporting emissions, and not the templates found within the SARPs and ETM.</v>
      </c>
      <c r="C23" s="501"/>
      <c r="D23" s="501"/>
      <c r="E23" s="501"/>
      <c r="F23" s="501"/>
      <c r="G23" s="501"/>
      <c r="H23" s="501"/>
      <c r="I23" s="501"/>
      <c r="J23" s="501"/>
      <c r="K23" s="501"/>
      <c r="L23" s="501"/>
      <c r="M23" s="47"/>
    </row>
    <row r="24" spans="1:13" s="43" customFormat="1" ht="12.75" customHeight="1">
      <c r="A24" s="421"/>
      <c r="B24" s="294"/>
      <c r="C24" s="418"/>
      <c r="D24" s="418"/>
      <c r="E24" s="418"/>
      <c r="F24" s="418"/>
      <c r="G24" s="418"/>
      <c r="H24" s="418"/>
      <c r="I24" s="418"/>
      <c r="J24" s="418"/>
      <c r="K24" s="418"/>
      <c r="L24" s="418"/>
      <c r="M24" s="47"/>
    </row>
    <row r="25" spans="1:13" s="43" customFormat="1" ht="12.75" customHeight="1">
      <c r="A25" s="421" t="s">
        <v>1193</v>
      </c>
      <c r="B25" s="492" t="str">
        <f>Translations!$B$864</f>
        <v>Scope and relevance</v>
      </c>
      <c r="C25" s="493"/>
      <c r="D25" s="493"/>
      <c r="E25" s="493"/>
      <c r="F25" s="493"/>
      <c r="G25" s="493"/>
      <c r="H25" s="493"/>
      <c r="I25" s="493"/>
      <c r="J25" s="493"/>
      <c r="K25" s="493"/>
      <c r="L25" s="493"/>
      <c r="M25" s="47"/>
    </row>
    <row r="26" spans="1:13" s="43" customFormat="1" ht="51" customHeight="1">
      <c r="A26" s="421">
        <v>1</v>
      </c>
      <c r="B26" s="500"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501"/>
      <c r="D26" s="501"/>
      <c r="E26" s="501"/>
      <c r="F26" s="501"/>
      <c r="G26" s="501"/>
      <c r="H26" s="501"/>
      <c r="I26" s="501"/>
      <c r="J26" s="501"/>
      <c r="K26" s="501"/>
      <c r="L26" s="501"/>
      <c r="M26" s="47"/>
    </row>
    <row r="27" spans="1:13" s="43" customFormat="1" ht="38.25" customHeight="1">
      <c r="A27" s="421">
        <v>2</v>
      </c>
      <c r="B27" s="500"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501"/>
      <c r="D27" s="501"/>
      <c r="E27" s="501"/>
      <c r="F27" s="501"/>
      <c r="G27" s="501"/>
      <c r="H27" s="501"/>
      <c r="I27" s="501"/>
      <c r="J27" s="501"/>
      <c r="K27" s="501"/>
      <c r="L27" s="501"/>
      <c r="M27" s="47"/>
    </row>
    <row r="28" spans="1:13" s="43" customFormat="1" ht="25.5" customHeight="1">
      <c r="A28" s="421"/>
      <c r="B28" s="420" t="s">
        <v>1198</v>
      </c>
      <c r="C28" s="500" t="str">
        <f>Translations!$B$867</f>
        <v>Commercial air transport operators, operating either fewer than 243 flights per period for three consecutive four-month periods, or operating flights with total annual emissions lower than 10 000 tonnes per year.</v>
      </c>
      <c r="D28" s="501"/>
      <c r="E28" s="501"/>
      <c r="F28" s="501"/>
      <c r="G28" s="501"/>
      <c r="H28" s="501"/>
      <c r="I28" s="501"/>
      <c r="J28" s="501"/>
      <c r="K28" s="501"/>
      <c r="L28" s="501"/>
      <c r="M28" s="47"/>
    </row>
    <row r="29" spans="1:13" s="43" customFormat="1" ht="12.75" customHeight="1">
      <c r="A29" s="421"/>
      <c r="B29" s="420" t="s">
        <v>1198</v>
      </c>
      <c r="C29" s="500" t="str">
        <f>Translations!$B$868</f>
        <v>Non-commercial air transport operators which emit less than 1 000 t CO2 per year under the "full scope" of the EU ETS.</v>
      </c>
      <c r="D29" s="501"/>
      <c r="E29" s="501"/>
      <c r="F29" s="501"/>
      <c r="G29" s="501"/>
      <c r="H29" s="501"/>
      <c r="I29" s="501"/>
      <c r="J29" s="501"/>
      <c r="K29" s="501"/>
      <c r="L29" s="501"/>
      <c r="M29" s="47"/>
    </row>
    <row r="30" spans="1:13" s="43" customFormat="1" ht="25.5" customHeight="1">
      <c r="A30" s="421">
        <v>3</v>
      </c>
      <c r="B30" s="500" t="str">
        <f>Translations!$B$869</f>
        <v>Note that under the EU ETS some simplified monitoring, reporting and verification requirements apply for small emitters. This template guides you whether you are allowed to use the simplified approaches (see section 5 of this template).</v>
      </c>
      <c r="C30" s="501"/>
      <c r="D30" s="501"/>
      <c r="E30" s="501"/>
      <c r="F30" s="501"/>
      <c r="G30" s="501"/>
      <c r="H30" s="501"/>
      <c r="I30" s="501"/>
      <c r="J30" s="501"/>
      <c r="K30" s="501"/>
      <c r="L30" s="501"/>
      <c r="M30" s="47"/>
    </row>
    <row r="31" spans="1:13" s="43" customFormat="1" ht="25.5" customHeight="1">
      <c r="A31" s="421"/>
      <c r="B31" s="500" t="str">
        <f>Translations!$B$870</f>
        <v>For further information, in particular regarding "full" and "reduced" scope and simplified approaches, please see MRR guidance document No.2 "General guidance for Aircraft Operators", which can be downloaded under:</v>
      </c>
      <c r="C31" s="500"/>
      <c r="D31" s="500"/>
      <c r="E31" s="500"/>
      <c r="F31" s="500"/>
      <c r="G31" s="500"/>
      <c r="H31" s="500"/>
      <c r="I31" s="500"/>
      <c r="J31" s="500"/>
      <c r="K31" s="500"/>
      <c r="L31" s="500"/>
      <c r="M31" s="47"/>
    </row>
    <row r="32" spans="1:13" s="43" customFormat="1" ht="15" customHeight="1">
      <c r="A32" s="421"/>
      <c r="B32" s="498" t="str">
        <f>Translations!$B$871</f>
        <v>https://ec.europa.eu/clima/sites/clima/files/ets/monitoring/docs/gd2_guidance_aircraft_en.pdf</v>
      </c>
      <c r="C32" s="498"/>
      <c r="D32" s="498"/>
      <c r="E32" s="498"/>
      <c r="F32" s="498"/>
      <c r="G32" s="498"/>
      <c r="H32" s="498"/>
      <c r="I32" s="498"/>
      <c r="J32" s="498"/>
      <c r="K32" s="498"/>
      <c r="L32" s="499"/>
      <c r="M32" s="47"/>
    </row>
    <row r="33" spans="1:13" s="43" customFormat="1" ht="51" customHeight="1">
      <c r="A33" s="421">
        <v>4</v>
      </c>
      <c r="B33" s="500"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500"/>
      <c r="D33" s="500"/>
      <c r="E33" s="500"/>
      <c r="F33" s="500"/>
      <c r="G33" s="500"/>
      <c r="H33" s="500"/>
      <c r="I33" s="500"/>
      <c r="J33" s="500"/>
      <c r="K33" s="500"/>
      <c r="L33" s="500"/>
      <c r="M33" s="47"/>
    </row>
    <row r="34" spans="1:13" s="43" customFormat="1" ht="12.75" customHeight="1">
      <c r="A34" s="421"/>
      <c r="B34" s="294"/>
      <c r="C34" s="419"/>
      <c r="D34" s="419"/>
      <c r="E34" s="419"/>
      <c r="F34" s="419"/>
      <c r="G34" s="419"/>
      <c r="H34" s="419"/>
      <c r="I34" s="419"/>
      <c r="J34" s="419"/>
      <c r="K34" s="419"/>
      <c r="L34" s="419"/>
      <c r="M34" s="47"/>
    </row>
    <row r="35" spans="1:13" s="43" customFormat="1" ht="12.75" customHeight="1">
      <c r="A35" s="421" t="s">
        <v>1195</v>
      </c>
      <c r="B35" s="492" t="str">
        <f>Translations!$B$873</f>
        <v>Guidance on this template</v>
      </c>
      <c r="C35" s="493"/>
      <c r="D35" s="493"/>
      <c r="E35" s="493"/>
      <c r="F35" s="493"/>
      <c r="G35" s="493"/>
      <c r="H35" s="493"/>
      <c r="I35" s="493"/>
      <c r="J35" s="493"/>
      <c r="K35" s="493"/>
      <c r="L35" s="493"/>
      <c r="M35" s="47"/>
    </row>
    <row r="36" spans="1:13" s="43" customFormat="1" ht="25.5" customHeight="1">
      <c r="A36" s="421">
        <v>1</v>
      </c>
      <c r="B36" s="496" t="str">
        <f>Translations!$B$39</f>
        <v>Article 12 of the MRR sets out specific requirements for the content and submission of the monitoring plan and its updates. Article 12 outlines the importance of the Monitoring plan as follows:</v>
      </c>
      <c r="C36" s="496"/>
      <c r="D36" s="496"/>
      <c r="E36" s="496"/>
      <c r="F36" s="496"/>
      <c r="G36" s="496"/>
      <c r="H36" s="496"/>
      <c r="I36" s="496"/>
      <c r="J36" s="496"/>
      <c r="K36" s="496"/>
      <c r="L36" s="496"/>
      <c r="M36" s="47"/>
    </row>
    <row r="37" spans="1:13" s="43" customFormat="1" ht="25.5" customHeight="1">
      <c r="A37" s="421"/>
      <c r="B37" s="497" t="str">
        <f>Translations!$B$40</f>
        <v>The monitoring plan shall consist of a detailed, complete and transparent documentation of the monitoring methodology of a specific installation or aircraft operator and shall contain at least the elements laid down in Annex I.</v>
      </c>
      <c r="C37" s="497"/>
      <c r="D37" s="497"/>
      <c r="E37" s="497"/>
      <c r="F37" s="497"/>
      <c r="G37" s="497"/>
      <c r="H37" s="497"/>
      <c r="I37" s="497"/>
      <c r="J37" s="497"/>
      <c r="K37" s="497"/>
      <c r="L37" s="497"/>
      <c r="M37" s="47"/>
    </row>
    <row r="38" spans="1:13" s="43" customFormat="1" ht="12.75">
      <c r="A38" s="421"/>
      <c r="B38" s="496" t="str">
        <f>Translations!$B$41</f>
        <v>Furthermore, Article 74(1) states:</v>
      </c>
      <c r="C38" s="496"/>
      <c r="D38" s="496"/>
      <c r="E38" s="496"/>
      <c r="F38" s="496"/>
      <c r="G38" s="496"/>
      <c r="H38" s="496"/>
      <c r="I38" s="496"/>
      <c r="J38" s="496"/>
      <c r="K38" s="496"/>
      <c r="L38" s="496"/>
      <c r="M38" s="47"/>
    </row>
    <row r="39" spans="1:13" s="43" customFormat="1" ht="76.5" customHeight="1">
      <c r="A39" s="421"/>
      <c r="B39" s="497"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497"/>
      <c r="D39" s="497"/>
      <c r="E39" s="497"/>
      <c r="F39" s="497"/>
      <c r="G39" s="497"/>
      <c r="H39" s="497"/>
      <c r="I39" s="497"/>
      <c r="J39" s="497"/>
      <c r="K39" s="497"/>
      <c r="L39" s="497"/>
      <c r="M39" s="47"/>
    </row>
    <row r="40" spans="1:13" s="43" customFormat="1" ht="51" customHeight="1">
      <c r="A40" s="421">
        <v>2</v>
      </c>
      <c r="B40" s="496"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6"/>
      <c r="D40" s="496"/>
      <c r="E40" s="496"/>
      <c r="F40" s="496"/>
      <c r="G40" s="496"/>
      <c r="H40" s="496"/>
      <c r="I40" s="496"/>
      <c r="J40" s="496"/>
      <c r="K40" s="496"/>
      <c r="L40" s="496"/>
      <c r="M40" s="47"/>
    </row>
    <row r="41" spans="1:13" s="43" customFormat="1" ht="12.75" customHeight="1">
      <c r="A41" s="421">
        <v>3</v>
      </c>
      <c r="B41" s="500" t="str">
        <f>Translations!$B$874</f>
        <v>According to the delegated act pursuant to Article 28c of the EU ETS Directive, this template is also to be used for CORSIA reporting.</v>
      </c>
      <c r="C41" s="501"/>
      <c r="D41" s="501"/>
      <c r="E41" s="501"/>
      <c r="F41" s="501"/>
      <c r="G41" s="501"/>
      <c r="H41" s="501"/>
      <c r="I41" s="501"/>
      <c r="J41" s="501"/>
      <c r="K41" s="501"/>
      <c r="L41" s="501"/>
      <c r="M41" s="47"/>
    </row>
    <row r="42" spans="1:13" s="43" customFormat="1" ht="4.5" customHeight="1">
      <c r="A42" s="421"/>
      <c r="B42" s="294"/>
      <c r="C42" s="418"/>
      <c r="D42" s="418"/>
      <c r="E42" s="418"/>
      <c r="F42" s="418"/>
      <c r="G42" s="418"/>
      <c r="H42" s="418"/>
      <c r="I42" s="418"/>
      <c r="J42" s="418"/>
      <c r="K42" s="418"/>
      <c r="L42" s="418"/>
      <c r="M42" s="47"/>
    </row>
    <row r="43" spans="1:13" s="43" customFormat="1" ht="12.75" customHeight="1">
      <c r="A43" s="421">
        <v>4</v>
      </c>
      <c r="B43" s="496" t="str">
        <f>Translations!$B$832</f>
        <v>This monitoring plan template represents the views of the Commission services at the time of publication. </v>
      </c>
      <c r="C43" s="496"/>
      <c r="D43" s="496"/>
      <c r="E43" s="496"/>
      <c r="F43" s="496"/>
      <c r="G43" s="496"/>
      <c r="H43" s="496"/>
      <c r="I43" s="496"/>
      <c r="J43" s="496"/>
      <c r="K43" s="496"/>
      <c r="L43" s="496"/>
      <c r="M43" s="47"/>
    </row>
    <row r="44" spans="1:13" s="43" customFormat="1" ht="57" customHeight="1">
      <c r="A44" s="421"/>
      <c r="B44" s="506" t="str">
        <f>Translations!$B$1023</f>
        <v>This is a minor update to the final version of this template, dated 16 January 2019, as endorsed by the Climate Change Committee by written procedure closing 11 January 2019. The date of the update is 24 June 2020.</v>
      </c>
      <c r="C44" s="507"/>
      <c r="D44" s="507"/>
      <c r="E44" s="507"/>
      <c r="F44" s="507"/>
      <c r="G44" s="507"/>
      <c r="H44" s="507"/>
      <c r="I44" s="507"/>
      <c r="J44" s="507"/>
      <c r="K44" s="507"/>
      <c r="L44" s="508"/>
      <c r="M44" s="47"/>
    </row>
    <row r="45" spans="1:13" s="43" customFormat="1" ht="4.5" customHeight="1">
      <c r="A45" s="421"/>
      <c r="B45" s="1"/>
      <c r="C45" s="1"/>
      <c r="D45" s="1"/>
      <c r="E45" s="1"/>
      <c r="F45" s="1"/>
      <c r="G45" s="1"/>
      <c r="H45" s="1"/>
      <c r="I45" s="1"/>
      <c r="J45" s="1"/>
      <c r="K45" s="1"/>
      <c r="L45" s="1"/>
      <c r="M45" s="47"/>
    </row>
    <row r="46" spans="1:13" s="43" customFormat="1" ht="12.75" customHeight="1">
      <c r="A46" s="421">
        <v>5</v>
      </c>
      <c r="B46" s="496" t="str">
        <f>Translations!$B$44</f>
        <v>All Commission guidance documents on the Monitoring and Reporting Regulation can be found at:</v>
      </c>
      <c r="C46" s="496"/>
      <c r="D46" s="496"/>
      <c r="E46" s="496"/>
      <c r="F46" s="496"/>
      <c r="G46" s="496"/>
      <c r="H46" s="496"/>
      <c r="I46" s="496"/>
      <c r="J46" s="496"/>
      <c r="K46" s="496"/>
      <c r="L46" s="496"/>
      <c r="M46" s="47"/>
    </row>
    <row r="47" spans="1:13" s="43" customFormat="1" ht="12.75" customHeight="1">
      <c r="A47" s="421"/>
      <c r="B47" s="498" t="str">
        <f>Translations!$B$876</f>
        <v>https://ec.europa.eu/clima/policies/ets/monitoring_en#tab-0-1 </v>
      </c>
      <c r="C47" s="498"/>
      <c r="D47" s="498"/>
      <c r="E47" s="498"/>
      <c r="F47" s="498"/>
      <c r="G47" s="498"/>
      <c r="H47" s="498"/>
      <c r="I47" s="498"/>
      <c r="J47" s="498"/>
      <c r="K47" s="498"/>
      <c r="L47" s="499"/>
      <c r="M47" s="47"/>
    </row>
    <row r="48" spans="1:13" s="43" customFormat="1" ht="4.5" customHeight="1">
      <c r="A48" s="423"/>
      <c r="B48" s="44"/>
      <c r="C48" s="44"/>
      <c r="D48" s="44"/>
      <c r="E48" s="44"/>
      <c r="F48" s="44"/>
      <c r="G48" s="44"/>
      <c r="H48" s="44"/>
      <c r="I48" s="44"/>
      <c r="J48" s="44"/>
      <c r="K48" s="44"/>
      <c r="L48" s="45"/>
      <c r="M48" s="42"/>
    </row>
    <row r="49" spans="1:12" ht="38.25" customHeight="1">
      <c r="A49" s="421">
        <v>6</v>
      </c>
      <c r="B49" s="494"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5"/>
      <c r="D49" s="495"/>
      <c r="E49" s="495"/>
      <c r="F49" s="495"/>
      <c r="G49" s="495"/>
      <c r="H49" s="495"/>
      <c r="I49" s="495"/>
      <c r="J49" s="495"/>
      <c r="K49" s="495"/>
      <c r="L49" s="495"/>
    </row>
    <row r="50" spans="2:12" ht="25.5" customHeight="1">
      <c r="B50" s="505" t="str">
        <f>Translations!$B$1024</f>
        <v>Accordingly, all references to Member States in this template should be interpreted as including all 30 EEA States. The EEA comprises the 27 EU Member States, Iceland, Liechtenstein and Norway.</v>
      </c>
      <c r="C50" s="505"/>
      <c r="D50" s="505"/>
      <c r="E50" s="505"/>
      <c r="F50" s="505"/>
      <c r="G50" s="505"/>
      <c r="H50" s="505"/>
      <c r="I50" s="505"/>
      <c r="J50" s="505"/>
      <c r="K50" s="505"/>
      <c r="L50" s="505"/>
    </row>
    <row r="51" spans="2:12" ht="12.75" customHeight="1">
      <c r="B51" s="76"/>
      <c r="C51" s="76"/>
      <c r="D51" s="76"/>
      <c r="E51" s="76"/>
      <c r="F51" s="76"/>
      <c r="G51" s="76"/>
      <c r="H51" s="76"/>
      <c r="I51" s="76"/>
      <c r="J51" s="76"/>
      <c r="K51" s="76"/>
      <c r="L51" s="76"/>
    </row>
    <row r="52" spans="1:13" s="77" customFormat="1" ht="15.75">
      <c r="A52" s="421">
        <v>7</v>
      </c>
      <c r="B52" s="536" t="str">
        <f>Translations!$B$48</f>
        <v>Before you use this file, please carry out the following steps:</v>
      </c>
      <c r="C52" s="536"/>
      <c r="D52" s="536"/>
      <c r="E52" s="536"/>
      <c r="F52" s="536"/>
      <c r="G52" s="536"/>
      <c r="H52" s="536"/>
      <c r="I52" s="536"/>
      <c r="J52" s="536"/>
      <c r="K52" s="536"/>
      <c r="L52" s="536"/>
      <c r="M52" s="73"/>
    </row>
    <row r="53" spans="2:12" ht="42.75" customHeight="1">
      <c r="B53" s="78" t="s">
        <v>258</v>
      </c>
      <c r="C53" s="505"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5"/>
      <c r="E53" s="495"/>
      <c r="F53" s="495"/>
      <c r="G53" s="495"/>
      <c r="H53" s="495"/>
      <c r="I53" s="495"/>
      <c r="J53" s="495"/>
      <c r="K53" s="495"/>
      <c r="L53" s="495"/>
    </row>
    <row r="54" spans="2:12" ht="30" customHeight="1">
      <c r="B54" s="78"/>
      <c r="C54" s="505" t="str">
        <f>Translations!$B$880</f>
        <v>If you are not on this list, you may still be subject to CORSIA reporting to a Member State based on the criteria referred to under point III(4) above.</v>
      </c>
      <c r="D54" s="495"/>
      <c r="E54" s="495"/>
      <c r="F54" s="495"/>
      <c r="G54" s="495"/>
      <c r="H54" s="495"/>
      <c r="I54" s="495"/>
      <c r="J54" s="495"/>
      <c r="K54" s="495"/>
      <c r="L54" s="495"/>
    </row>
    <row r="55" spans="2:12" ht="29.25" customHeight="1">
      <c r="B55" s="78" t="s">
        <v>261</v>
      </c>
      <c r="C55" s="495" t="str">
        <f>Translations!$B$50</f>
        <v>Identify the Competent Authority (CA) responsible for your case in that administering Member State (there may be more than one CA per Member State). </v>
      </c>
      <c r="D55" s="495"/>
      <c r="E55" s="495"/>
      <c r="F55" s="495"/>
      <c r="G55" s="495"/>
      <c r="H55" s="495"/>
      <c r="I55" s="495"/>
      <c r="J55" s="495"/>
      <c r="K55" s="495"/>
      <c r="L55" s="495"/>
    </row>
    <row r="56" spans="2:12" ht="30.75" customHeight="1">
      <c r="B56" s="78" t="s">
        <v>299</v>
      </c>
      <c r="C56" s="495" t="str">
        <f>Translations!$B$51</f>
        <v>Check the CA's webpage or directly contact the CA in order to find out if you have the correct version of the template. The template version is clearly indicated on the cover page of this file.</v>
      </c>
      <c r="D56" s="495"/>
      <c r="E56" s="495"/>
      <c r="F56" s="495"/>
      <c r="G56" s="495"/>
      <c r="H56" s="495"/>
      <c r="I56" s="495"/>
      <c r="J56" s="495"/>
      <c r="K56" s="495"/>
      <c r="L56" s="495"/>
    </row>
    <row r="57" spans="2:12" ht="29.25" customHeight="1">
      <c r="B57" s="78" t="s">
        <v>263</v>
      </c>
      <c r="C57" s="494" t="str">
        <f>Translations!$B$52</f>
        <v>Some Member States may require you to use an alternative system, such as Internet-based forms instead of a spreadsheet. Check your administering Member State requirements. In this case the CA will provide further information to you.</v>
      </c>
      <c r="D57" s="495"/>
      <c r="E57" s="495"/>
      <c r="F57" s="495"/>
      <c r="G57" s="495"/>
      <c r="H57" s="495"/>
      <c r="I57" s="495"/>
      <c r="J57" s="495"/>
      <c r="K57" s="495"/>
      <c r="L57" s="495"/>
    </row>
    <row r="58" spans="1:13" s="43" customFormat="1" ht="12.75">
      <c r="A58" s="423"/>
      <c r="B58" s="46" t="s">
        <v>264</v>
      </c>
      <c r="C58" s="496" t="str">
        <f>Translations!$B$53</f>
        <v>Read carefully the instructions below for filling this template.</v>
      </c>
      <c r="D58" s="496"/>
      <c r="E58" s="496"/>
      <c r="F58" s="496"/>
      <c r="G58" s="496"/>
      <c r="H58" s="496"/>
      <c r="I58" s="496"/>
      <c r="J58" s="496"/>
      <c r="K58" s="496"/>
      <c r="L58" s="496"/>
      <c r="M58" s="42"/>
    </row>
    <row r="59" spans="2:12" ht="12.75">
      <c r="B59" s="495"/>
      <c r="C59" s="495"/>
      <c r="D59" s="495"/>
      <c r="E59" s="495"/>
      <c r="F59" s="495"/>
      <c r="G59" s="495"/>
      <c r="H59" s="495"/>
      <c r="I59" s="495"/>
      <c r="J59" s="495"/>
      <c r="K59" s="495"/>
      <c r="L59" s="495"/>
    </row>
    <row r="60" spans="1:12" ht="15" customHeight="1">
      <c r="A60" s="421">
        <v>8</v>
      </c>
      <c r="B60" s="535" t="str">
        <f>Translations!$B$54</f>
        <v>This Monitoring Plan must be submitted to your Competent Authority to the following address:</v>
      </c>
      <c r="C60" s="535"/>
      <c r="D60" s="535"/>
      <c r="E60" s="535"/>
      <c r="F60" s="535"/>
      <c r="G60" s="535"/>
      <c r="H60" s="535"/>
      <c r="I60" s="535"/>
      <c r="J60" s="535"/>
      <c r="K60" s="535"/>
      <c r="L60" s="535"/>
    </row>
    <row r="61" spans="2:12" ht="12.75">
      <c r="B61" s="80"/>
      <c r="C61" s="80"/>
      <c r="D61" s="80"/>
      <c r="E61" s="80"/>
      <c r="F61" s="80"/>
      <c r="G61" s="80"/>
      <c r="H61" s="80"/>
      <c r="I61" s="80"/>
      <c r="J61" s="80"/>
      <c r="K61" s="80"/>
      <c r="L61" s="81"/>
    </row>
    <row r="62" spans="2:12" ht="12.75">
      <c r="B62" s="80"/>
      <c r="C62" s="80"/>
      <c r="D62" s="80"/>
      <c r="E62" s="526" t="str">
        <f>Translations!$B$55</f>
        <v>Detail address to be provided by the Member State</v>
      </c>
      <c r="F62" s="527"/>
      <c r="G62" s="527"/>
      <c r="H62" s="528"/>
      <c r="I62" s="80"/>
      <c r="J62" s="80"/>
      <c r="K62" s="80"/>
      <c r="L62" s="81"/>
    </row>
    <row r="63" spans="2:12" ht="12.75">
      <c r="B63" s="80"/>
      <c r="C63" s="80"/>
      <c r="D63" s="80"/>
      <c r="E63" s="529"/>
      <c r="F63" s="530"/>
      <c r="G63" s="530"/>
      <c r="H63" s="531"/>
      <c r="I63" s="80"/>
      <c r="J63" s="80"/>
      <c r="K63" s="80"/>
      <c r="L63" s="81"/>
    </row>
    <row r="64" spans="2:12" ht="12.75">
      <c r="B64" s="80"/>
      <c r="C64" s="80"/>
      <c r="D64" s="80"/>
      <c r="E64" s="529"/>
      <c r="F64" s="530"/>
      <c r="G64" s="530"/>
      <c r="H64" s="531"/>
      <c r="I64" s="80"/>
      <c r="J64" s="80"/>
      <c r="K64" s="80"/>
      <c r="L64" s="81"/>
    </row>
    <row r="65" spans="2:12" ht="12.75">
      <c r="B65" s="80"/>
      <c r="D65" s="80"/>
      <c r="E65" s="529"/>
      <c r="F65" s="530"/>
      <c r="G65" s="530"/>
      <c r="H65" s="531"/>
      <c r="I65" s="80"/>
      <c r="J65" s="80"/>
      <c r="K65" s="80"/>
      <c r="L65" s="81"/>
    </row>
    <row r="66" spans="2:12" ht="12.75">
      <c r="B66" s="80"/>
      <c r="C66" s="80"/>
      <c r="D66" s="80"/>
      <c r="E66" s="529"/>
      <c r="F66" s="530"/>
      <c r="G66" s="530"/>
      <c r="H66" s="531"/>
      <c r="I66" s="80"/>
      <c r="J66" s="80"/>
      <c r="K66" s="80"/>
      <c r="L66" s="81"/>
    </row>
    <row r="67" spans="2:12" ht="12.75">
      <c r="B67" s="80"/>
      <c r="C67" s="80"/>
      <c r="D67" s="80"/>
      <c r="E67" s="529"/>
      <c r="F67" s="530"/>
      <c r="G67" s="530"/>
      <c r="H67" s="531"/>
      <c r="I67" s="80"/>
      <c r="J67" s="80"/>
      <c r="K67" s="80"/>
      <c r="L67" s="81"/>
    </row>
    <row r="68" spans="2:12" ht="12.75">
      <c r="B68" s="80"/>
      <c r="C68" s="80"/>
      <c r="D68" s="80"/>
      <c r="E68" s="529"/>
      <c r="F68" s="530"/>
      <c r="G68" s="530"/>
      <c r="H68" s="531"/>
      <c r="I68" s="80"/>
      <c r="J68" s="80"/>
      <c r="K68" s="80"/>
      <c r="L68" s="81"/>
    </row>
    <row r="69" spans="2:12" ht="12.75">
      <c r="B69" s="80"/>
      <c r="C69" s="80"/>
      <c r="D69" s="80"/>
      <c r="E69" s="532"/>
      <c r="F69" s="533"/>
      <c r="G69" s="533"/>
      <c r="H69" s="534"/>
      <c r="I69" s="80"/>
      <c r="J69" s="80"/>
      <c r="K69" s="80"/>
      <c r="L69" s="81"/>
    </row>
    <row r="70" spans="2:12" ht="12.75">
      <c r="B70" s="80"/>
      <c r="C70" s="80"/>
      <c r="D70" s="80"/>
      <c r="E70" s="80"/>
      <c r="F70" s="80"/>
      <c r="G70" s="80"/>
      <c r="H70" s="80"/>
      <c r="I70" s="80"/>
      <c r="J70" s="80"/>
      <c r="K70" s="80"/>
      <c r="L70" s="81"/>
    </row>
    <row r="71" spans="1:12" ht="51" customHeight="1">
      <c r="A71" s="421">
        <v>9</v>
      </c>
      <c r="B71" s="494"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5"/>
      <c r="D71" s="495"/>
      <c r="E71" s="495"/>
      <c r="F71" s="495"/>
      <c r="G71" s="495"/>
      <c r="H71" s="495"/>
      <c r="I71" s="495"/>
      <c r="J71" s="495"/>
      <c r="K71" s="495"/>
      <c r="L71" s="495"/>
    </row>
    <row r="72" spans="1:12" ht="51" customHeight="1">
      <c r="A72" s="421">
        <v>10</v>
      </c>
      <c r="B72" s="494"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5"/>
      <c r="D72" s="495"/>
      <c r="E72" s="495"/>
      <c r="F72" s="495"/>
      <c r="G72" s="495"/>
      <c r="H72" s="495"/>
      <c r="I72" s="495"/>
      <c r="J72" s="495"/>
      <c r="K72" s="495"/>
      <c r="L72" s="495"/>
    </row>
    <row r="73" spans="1:12" ht="12.75" customHeight="1">
      <c r="A73" s="421">
        <v>11</v>
      </c>
      <c r="B73" s="494" t="str">
        <f>Translations!$B$58</f>
        <v>You must implement and keep records of all modifications to the monitoring plan in accordance with Article 16 of the MRR.</v>
      </c>
      <c r="C73" s="537"/>
      <c r="D73" s="537"/>
      <c r="E73" s="537"/>
      <c r="F73" s="537"/>
      <c r="G73" s="537"/>
      <c r="H73" s="537"/>
      <c r="I73" s="537"/>
      <c r="J73" s="537"/>
      <c r="K73" s="537"/>
      <c r="L73" s="537"/>
    </row>
    <row r="74" spans="1:12" ht="33" customHeight="1">
      <c r="A74" s="421">
        <v>12</v>
      </c>
      <c r="B74" s="495" t="str">
        <f>Translations!$B$59</f>
        <v>Contact your Competent Authority if you need assistance to complete your Monitoring Plan. Some Member States have produced guidance documents which you may find useful.</v>
      </c>
      <c r="C74" s="495"/>
      <c r="D74" s="495"/>
      <c r="E74" s="495"/>
      <c r="F74" s="495"/>
      <c r="G74" s="495"/>
      <c r="H74" s="495"/>
      <c r="I74" s="495"/>
      <c r="J74" s="495"/>
      <c r="K74" s="495"/>
      <c r="L74" s="495"/>
    </row>
    <row r="75" spans="1:12" ht="63.75" customHeight="1">
      <c r="A75" s="421">
        <v>13</v>
      </c>
      <c r="B75" s="491"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87"/>
      <c r="D75" s="487"/>
      <c r="E75" s="487"/>
      <c r="F75" s="487"/>
      <c r="G75" s="487"/>
      <c r="H75" s="487"/>
      <c r="I75" s="487"/>
      <c r="J75" s="487"/>
      <c r="K75" s="487"/>
      <c r="L75" s="487"/>
    </row>
    <row r="77" spans="1:12" ht="15.75">
      <c r="A77" s="421">
        <v>14</v>
      </c>
      <c r="B77" s="512" t="str">
        <f>Translations!$B$61</f>
        <v>Information sources:</v>
      </c>
      <c r="C77" s="512"/>
      <c r="D77" s="512"/>
      <c r="E77" s="512"/>
      <c r="F77" s="512"/>
      <c r="G77" s="512"/>
      <c r="H77" s="512"/>
      <c r="I77" s="512"/>
      <c r="J77" s="512"/>
      <c r="K77" s="512"/>
      <c r="L77" s="512"/>
    </row>
    <row r="78" ht="12.75">
      <c r="B78" s="83" t="str">
        <f>Translations!$B$62</f>
        <v>EU Websites:</v>
      </c>
    </row>
    <row r="79" spans="1:13" s="43" customFormat="1" ht="12.75">
      <c r="A79" s="423"/>
      <c r="B79" s="52" t="str">
        <f>Translations!$B$63</f>
        <v>EU-Legislation:</v>
      </c>
      <c r="C79" s="44"/>
      <c r="D79" s="515" t="str">
        <f>Translations!$B$64</f>
        <v>http://eur-lex.europa.eu/en/index.htm </v>
      </c>
      <c r="E79" s="503"/>
      <c r="F79" s="503"/>
      <c r="G79" s="503"/>
      <c r="H79" s="503"/>
      <c r="I79" s="503"/>
      <c r="J79" s="44"/>
      <c r="K79" s="44"/>
      <c r="L79" s="45"/>
      <c r="M79" s="42"/>
    </row>
    <row r="80" spans="1:13" s="43" customFormat="1" ht="12.75">
      <c r="A80" s="423"/>
      <c r="B80" s="52" t="str">
        <f>Translations!$B$65</f>
        <v>EU ETS general:</v>
      </c>
      <c r="C80" s="44"/>
      <c r="D80" s="504" t="str">
        <f>Translations!$B$66</f>
        <v>http://ec.europa.eu/clima/policies/ets/index_en.htm</v>
      </c>
      <c r="E80" s="476"/>
      <c r="F80" s="476"/>
      <c r="G80" s="476"/>
      <c r="H80" s="476"/>
      <c r="I80" s="476"/>
      <c r="J80" s="44"/>
      <c r="K80" s="44"/>
      <c r="L80" s="45"/>
      <c r="M80" s="42"/>
    </row>
    <row r="81" spans="1:13" s="43" customFormat="1" ht="12.75">
      <c r="A81" s="423"/>
      <c r="B81" s="54" t="str">
        <f>Translations!$B$67</f>
        <v>Aviation EU ETS: </v>
      </c>
      <c r="C81" s="44"/>
      <c r="D81" s="504" t="str">
        <f>Translations!$B$68</f>
        <v>http://ec.europa.eu/clima/policies/transport/aviation/index_en.htm</v>
      </c>
      <c r="E81" s="476"/>
      <c r="F81" s="476"/>
      <c r="G81" s="476"/>
      <c r="H81" s="476"/>
      <c r="I81" s="476"/>
      <c r="J81" s="44"/>
      <c r="K81" s="44"/>
      <c r="L81" s="45"/>
      <c r="M81" s="42"/>
    </row>
    <row r="82" spans="1:13" s="43" customFormat="1" ht="12.75">
      <c r="A82" s="423"/>
      <c r="B82" s="52" t="str">
        <f>Translations!$B$69</f>
        <v>Monitoring and Reporting in the EU ETS: </v>
      </c>
      <c r="C82" s="44"/>
      <c r="D82" s="44"/>
      <c r="E82" s="44"/>
      <c r="F82" s="44"/>
      <c r="G82" s="44"/>
      <c r="H82" s="44"/>
      <c r="I82" s="44"/>
      <c r="J82" s="44"/>
      <c r="K82" s="44"/>
      <c r="L82" s="45"/>
      <c r="M82" s="42"/>
    </row>
    <row r="83" spans="1:13" s="43" customFormat="1" ht="12.75">
      <c r="A83" s="423"/>
      <c r="B83" s="52"/>
      <c r="C83" s="44"/>
      <c r="D83" s="502" t="str">
        <f>Translations!$B$45</f>
        <v>http://ec.europa.eu/clima/policies/ets/monitoring/index_en.htm</v>
      </c>
      <c r="E83" s="503"/>
      <c r="F83" s="503"/>
      <c r="G83" s="503"/>
      <c r="H83" s="503"/>
      <c r="I83" s="503"/>
      <c r="J83" s="44"/>
      <c r="K83" s="44"/>
      <c r="L83" s="45"/>
      <c r="M83" s="42"/>
    </row>
    <row r="84" spans="1:13" s="43" customFormat="1" ht="12.75">
      <c r="A84" s="423"/>
      <c r="B84" s="52"/>
      <c r="C84" s="44"/>
      <c r="D84" s="50"/>
      <c r="E84" s="51"/>
      <c r="F84" s="51"/>
      <c r="G84" s="51"/>
      <c r="H84" s="51"/>
      <c r="I84" s="51"/>
      <c r="J84" s="44"/>
      <c r="K84" s="44"/>
      <c r="L84" s="45"/>
      <c r="M84" s="42"/>
    </row>
    <row r="85" ht="12.75">
      <c r="B85" s="83" t="str">
        <f>Translations!$B$70</f>
        <v>Other Websites:</v>
      </c>
    </row>
    <row r="86" spans="2:9" ht="12.75">
      <c r="B86" s="84" t="str">
        <f>Translations!$B$71</f>
        <v>&lt;to be provided by Member State&gt;</v>
      </c>
      <c r="C86" s="84"/>
      <c r="D86" s="84"/>
      <c r="E86" s="84"/>
      <c r="F86" s="84"/>
      <c r="G86" s="84"/>
      <c r="H86" s="84"/>
      <c r="I86" s="84"/>
    </row>
    <row r="87" spans="2:9" ht="12.75">
      <c r="B87" s="84"/>
      <c r="C87" s="84"/>
      <c r="D87" s="84"/>
      <c r="E87" s="84"/>
      <c r="F87" s="84"/>
      <c r="G87" s="84"/>
      <c r="H87" s="84"/>
      <c r="I87" s="84"/>
    </row>
    <row r="88" ht="12.75">
      <c r="B88" s="74" t="str">
        <f>Translations!$B$72</f>
        <v>Helpdesk:</v>
      </c>
    </row>
    <row r="89" spans="2:9" ht="12.75">
      <c r="B89" s="84" t="str">
        <f>Translations!$B$73</f>
        <v>&lt;to be provided by Member State, if relevant&gt;</v>
      </c>
      <c r="C89" s="84"/>
      <c r="D89" s="84"/>
      <c r="E89" s="84"/>
      <c r="F89" s="84"/>
      <c r="G89" s="84"/>
      <c r="H89" s="84"/>
      <c r="I89" s="84"/>
    </row>
    <row r="90" spans="2:9" ht="12.75">
      <c r="B90" s="84"/>
      <c r="C90" s="84"/>
      <c r="D90" s="84"/>
      <c r="E90" s="84"/>
      <c r="F90" s="84"/>
      <c r="G90" s="84"/>
      <c r="H90" s="84"/>
      <c r="I90" s="84"/>
    </row>
    <row r="93" spans="1:12" ht="15.75">
      <c r="A93" s="421">
        <v>15</v>
      </c>
      <c r="B93" s="512" t="str">
        <f>Translations!$B$74</f>
        <v>How to use this file:</v>
      </c>
      <c r="C93" s="512"/>
      <c r="D93" s="512"/>
      <c r="E93" s="512"/>
      <c r="F93" s="512"/>
      <c r="G93" s="512"/>
      <c r="H93" s="512"/>
      <c r="I93" s="512"/>
      <c r="J93" s="512"/>
      <c r="K93" s="512"/>
      <c r="L93" s="512"/>
    </row>
    <row r="94" spans="2:12" ht="51" customHeight="1">
      <c r="B94" s="487"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87"/>
      <c r="D94" s="487"/>
      <c r="E94" s="487"/>
      <c r="F94" s="487"/>
      <c r="G94" s="487"/>
      <c r="H94" s="487"/>
      <c r="I94" s="487"/>
      <c r="J94" s="487"/>
      <c r="K94" s="487"/>
      <c r="L94" s="490"/>
    </row>
    <row r="95" spans="2:12" ht="25.5" customHeight="1">
      <c r="B95" s="495" t="str">
        <f>Translations!$B$881</f>
        <v>If you have to submit an emissions monitoring plan only for CORSIA purposes, but not for the EU ETS, then you do not need a tonne-kilometre monitoring plan. Consequently, the emissions monitoring plan must be filled completely.</v>
      </c>
      <c r="C95" s="501"/>
      <c r="D95" s="501"/>
      <c r="E95" s="501"/>
      <c r="F95" s="501"/>
      <c r="G95" s="501"/>
      <c r="H95" s="501"/>
      <c r="I95" s="501"/>
      <c r="J95" s="501"/>
      <c r="K95" s="501"/>
      <c r="L95" s="501"/>
    </row>
    <row r="96" spans="2:12" ht="4.5" customHeight="1">
      <c r="B96" s="271"/>
      <c r="C96" s="418"/>
      <c r="D96" s="418"/>
      <c r="E96" s="418"/>
      <c r="F96" s="418"/>
      <c r="G96" s="418"/>
      <c r="H96" s="418"/>
      <c r="I96" s="418"/>
      <c r="J96" s="418"/>
      <c r="K96" s="418"/>
      <c r="L96" s="418"/>
    </row>
    <row r="97" spans="1:13" s="80" customFormat="1" ht="26.25" customHeight="1">
      <c r="A97" s="421"/>
      <c r="B97" s="487" t="str">
        <f>Translations!$B$76</f>
        <v>It is recommended that you go through the file from start to end. There are a few functions which will guide you through the form which depend on previous input, such as cells changing colour if an input is not needed (see colour codes below).</v>
      </c>
      <c r="C97" s="487"/>
      <c r="D97" s="487"/>
      <c r="E97" s="487"/>
      <c r="F97" s="487"/>
      <c r="G97" s="487"/>
      <c r="H97" s="487"/>
      <c r="I97" s="487"/>
      <c r="J97" s="487"/>
      <c r="K97" s="487"/>
      <c r="L97" s="490"/>
      <c r="M97" s="73"/>
    </row>
    <row r="98" spans="1:13" s="80" customFormat="1" ht="43.5" customHeight="1">
      <c r="A98" s="421"/>
      <c r="B98" s="48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87"/>
      <c r="D98" s="487"/>
      <c r="E98" s="487"/>
      <c r="F98" s="487"/>
      <c r="G98" s="487"/>
      <c r="H98" s="487"/>
      <c r="I98" s="487"/>
      <c r="J98" s="487"/>
      <c r="K98" s="487"/>
      <c r="L98" s="490"/>
      <c r="M98" s="73"/>
    </row>
    <row r="99" spans="1:13" s="80" customFormat="1" ht="12.75">
      <c r="A99" s="421"/>
      <c r="B99" s="513" t="str">
        <f>Translations!$B$78</f>
        <v>Colour codes and fonts:</v>
      </c>
      <c r="C99" s="513"/>
      <c r="D99" s="513"/>
      <c r="E99" s="513"/>
      <c r="F99" s="513"/>
      <c r="G99" s="513"/>
      <c r="H99" s="513"/>
      <c r="I99" s="513"/>
      <c r="J99" s="513"/>
      <c r="K99" s="513"/>
      <c r="L99" s="514"/>
      <c r="M99" s="73"/>
    </row>
    <row r="100" spans="1:12" s="43" customFormat="1" ht="12.75">
      <c r="A100" s="424"/>
      <c r="C100" s="499" t="str">
        <f>Translations!$B$79</f>
        <v>Black bold text:</v>
      </c>
      <c r="D100" s="488"/>
      <c r="E100" s="518" t="str">
        <f>Translations!$B$80</f>
        <v>This is text provided by the Commission template. It should be kept as it is.</v>
      </c>
      <c r="F100" s="518"/>
      <c r="G100" s="518"/>
      <c r="H100" s="518"/>
      <c r="I100" s="518"/>
      <c r="J100" s="518"/>
      <c r="K100" s="518"/>
      <c r="L100" s="519"/>
    </row>
    <row r="101" spans="1:12" s="43" customFormat="1" ht="25.5" customHeight="1">
      <c r="A101" s="424"/>
      <c r="C101" s="524" t="str">
        <f>Translations!$B$81</f>
        <v>Smaller italic text:</v>
      </c>
      <c r="D101" s="524"/>
      <c r="E101" s="518" t="str">
        <f>Translations!$B$82</f>
        <v>This text gives further explanations. Member States may add further explanations in MS specific versions of the template.</v>
      </c>
      <c r="F101" s="518"/>
      <c r="G101" s="518"/>
      <c r="H101" s="518"/>
      <c r="I101" s="518"/>
      <c r="J101" s="518"/>
      <c r="K101" s="518"/>
      <c r="L101" s="519"/>
    </row>
    <row r="102" spans="1:12" s="43" customFormat="1" ht="12.75">
      <c r="A102" s="424"/>
      <c r="C102" s="520"/>
      <c r="D102" s="521"/>
      <c r="E102" s="519" t="str">
        <f>Translations!$B$83</f>
        <v>Light yellow fields indicate input fields.</v>
      </c>
      <c r="F102" s="496"/>
      <c r="G102" s="496"/>
      <c r="H102" s="496"/>
      <c r="I102" s="496"/>
      <c r="J102" s="496"/>
      <c r="K102" s="496"/>
      <c r="L102" s="496"/>
    </row>
    <row r="103" spans="1:12" s="43" customFormat="1" ht="12.75">
      <c r="A103" s="424"/>
      <c r="C103" s="522"/>
      <c r="D103" s="523"/>
      <c r="E103" s="519" t="str">
        <f>Translations!$B$84</f>
        <v>Green fields show automatically calculated results. Red text indicates error messages (missing data etc).</v>
      </c>
      <c r="F103" s="496"/>
      <c r="G103" s="496"/>
      <c r="H103" s="496"/>
      <c r="I103" s="496"/>
      <c r="J103" s="496"/>
      <c r="K103" s="496"/>
      <c r="L103" s="496"/>
    </row>
    <row r="104" spans="1:12" s="43" customFormat="1" ht="12.75">
      <c r="A104" s="424"/>
      <c r="C104" s="525"/>
      <c r="D104" s="521"/>
      <c r="E104" s="519" t="str">
        <f>Translations!$B$85</f>
        <v>Shaded fields indicate that an input in another field makes the input here irrelevant.</v>
      </c>
      <c r="F104" s="518"/>
      <c r="G104" s="518"/>
      <c r="H104" s="518"/>
      <c r="I104" s="518"/>
      <c r="J104" s="518"/>
      <c r="K104" s="518"/>
      <c r="L104" s="519"/>
    </row>
    <row r="105" spans="1:12" s="43" customFormat="1" ht="12.75">
      <c r="A105" s="424"/>
      <c r="C105" s="87"/>
      <c r="D105" s="88"/>
      <c r="E105" s="518" t="str">
        <f>Translations!$B$86</f>
        <v>Grey shaded areas should be filled by Member States before publishing customized version of the template.</v>
      </c>
      <c r="F105" s="496"/>
      <c r="G105" s="496"/>
      <c r="H105" s="496"/>
      <c r="I105" s="496"/>
      <c r="J105" s="496"/>
      <c r="K105" s="496"/>
      <c r="L105" s="496"/>
    </row>
    <row r="106" spans="1:13" s="80" customFormat="1" ht="12.75">
      <c r="A106" s="421"/>
      <c r="B106" s="85"/>
      <c r="C106" s="85"/>
      <c r="D106" s="85"/>
      <c r="E106" s="85"/>
      <c r="F106" s="85"/>
      <c r="G106" s="85"/>
      <c r="H106" s="85"/>
      <c r="I106" s="85"/>
      <c r="J106" s="85"/>
      <c r="K106" s="85"/>
      <c r="L106" s="86"/>
      <c r="M106" s="73"/>
    </row>
    <row r="107" spans="1:13" s="80" customFormat="1" ht="12.75">
      <c r="A107" s="369"/>
      <c r="B107" s="370"/>
      <c r="C107" s="370"/>
      <c r="D107" s="370"/>
      <c r="E107" s="370"/>
      <c r="F107" s="370"/>
      <c r="G107" s="370"/>
      <c r="H107" s="370"/>
      <c r="I107" s="370"/>
      <c r="J107" s="370"/>
      <c r="K107" s="370"/>
      <c r="L107" s="371"/>
      <c r="M107" s="369"/>
    </row>
    <row r="108" spans="1:13" s="80" customFormat="1" ht="12.75">
      <c r="A108" s="369"/>
      <c r="B108" s="516" t="str">
        <f>Translations!$B$882</f>
        <v>Sections added to the EU ETS template related to information required for CORSIA are identified by a light blue frame.</v>
      </c>
      <c r="C108" s="516"/>
      <c r="D108" s="516"/>
      <c r="E108" s="516"/>
      <c r="F108" s="516"/>
      <c r="G108" s="516"/>
      <c r="H108" s="516"/>
      <c r="I108" s="516"/>
      <c r="J108" s="516"/>
      <c r="K108" s="516"/>
      <c r="L108" s="517"/>
      <c r="M108" s="369"/>
    </row>
    <row r="109" spans="1:13" s="80" customFormat="1" ht="12.75">
      <c r="A109" s="369"/>
      <c r="B109" s="370"/>
      <c r="C109" s="370"/>
      <c r="D109" s="370"/>
      <c r="E109" s="370"/>
      <c r="F109" s="370"/>
      <c r="G109" s="370"/>
      <c r="H109" s="370"/>
      <c r="I109" s="370"/>
      <c r="J109" s="370"/>
      <c r="K109" s="370"/>
      <c r="L109" s="371"/>
      <c r="M109" s="369"/>
    </row>
    <row r="110" spans="1:13" s="80" customFormat="1" ht="12.75">
      <c r="A110" s="421"/>
      <c r="L110" s="81"/>
      <c r="M110" s="73"/>
    </row>
    <row r="111" spans="2:14" ht="15.75" customHeight="1">
      <c r="B111" s="512" t="str">
        <f>Translations!$B$87</f>
        <v>Member State-specific guidance is listed here:</v>
      </c>
      <c r="C111" s="512"/>
      <c r="D111" s="512"/>
      <c r="E111" s="512"/>
      <c r="F111" s="512"/>
      <c r="G111" s="512"/>
      <c r="H111" s="512"/>
      <c r="I111" s="512"/>
      <c r="J111" s="512"/>
      <c r="K111" s="512"/>
      <c r="L111" s="512"/>
      <c r="N111" s="80"/>
    </row>
    <row r="112" spans="2:14" ht="12.75">
      <c r="B112" s="84"/>
      <c r="C112" s="84"/>
      <c r="D112" s="84"/>
      <c r="E112" s="84"/>
      <c r="F112" s="84"/>
      <c r="G112" s="84"/>
      <c r="H112" s="84"/>
      <c r="I112" s="84"/>
      <c r="J112" s="84"/>
      <c r="K112" s="84"/>
      <c r="L112" s="89"/>
      <c r="N112" s="80"/>
    </row>
    <row r="113" spans="2:14" ht="12.75">
      <c r="B113" s="84"/>
      <c r="C113" s="84"/>
      <c r="D113" s="84"/>
      <c r="E113" s="84"/>
      <c r="F113" s="84"/>
      <c r="G113" s="84"/>
      <c r="H113" s="84"/>
      <c r="I113" s="84"/>
      <c r="J113" s="84"/>
      <c r="K113" s="84"/>
      <c r="L113" s="89"/>
      <c r="N113" s="80"/>
    </row>
    <row r="114" spans="2:12" ht="12.75">
      <c r="B114" s="84"/>
      <c r="C114" s="84"/>
      <c r="D114" s="84"/>
      <c r="E114" s="84"/>
      <c r="F114" s="84"/>
      <c r="G114" s="84"/>
      <c r="H114" s="84"/>
      <c r="I114" s="84"/>
      <c r="J114" s="84"/>
      <c r="K114" s="84"/>
      <c r="L114" s="89"/>
    </row>
    <row r="115" spans="2:12" ht="12.75">
      <c r="B115" s="84"/>
      <c r="C115" s="84"/>
      <c r="D115" s="84"/>
      <c r="E115" s="84"/>
      <c r="F115" s="84"/>
      <c r="G115" s="84"/>
      <c r="H115" s="84"/>
      <c r="I115" s="84"/>
      <c r="J115" s="84"/>
      <c r="K115" s="84"/>
      <c r="L115" s="89"/>
    </row>
    <row r="116" spans="2:12" ht="12.75">
      <c r="B116" s="84"/>
      <c r="C116" s="84"/>
      <c r="D116" s="84"/>
      <c r="E116" s="84"/>
      <c r="F116" s="84"/>
      <c r="G116" s="84"/>
      <c r="H116" s="84"/>
      <c r="I116" s="84"/>
      <c r="J116" s="84"/>
      <c r="K116" s="84"/>
      <c r="L116" s="89"/>
    </row>
    <row r="117" spans="2:12" ht="12.75">
      <c r="B117" s="84"/>
      <c r="C117" s="84"/>
      <c r="D117" s="84"/>
      <c r="E117" s="84"/>
      <c r="F117" s="84"/>
      <c r="G117" s="84"/>
      <c r="H117" s="84"/>
      <c r="I117" s="84"/>
      <c r="J117" s="84"/>
      <c r="K117" s="84"/>
      <c r="L117" s="89"/>
    </row>
    <row r="118" spans="2:12" ht="12.75">
      <c r="B118" s="84"/>
      <c r="C118" s="84"/>
      <c r="D118" s="84"/>
      <c r="E118" s="84"/>
      <c r="F118" s="84"/>
      <c r="G118" s="84"/>
      <c r="H118" s="84"/>
      <c r="I118" s="84"/>
      <c r="J118" s="84"/>
      <c r="K118" s="84"/>
      <c r="L118" s="89"/>
    </row>
    <row r="119" spans="2:12" ht="12.75">
      <c r="B119" s="84"/>
      <c r="C119" s="84"/>
      <c r="D119" s="84"/>
      <c r="E119" s="84"/>
      <c r="F119" s="84"/>
      <c r="G119" s="84"/>
      <c r="H119" s="84"/>
      <c r="I119" s="84"/>
      <c r="J119" s="84"/>
      <c r="K119" s="84"/>
      <c r="L119" s="89"/>
    </row>
    <row r="120" spans="2:12" ht="12.75">
      <c r="B120" s="84"/>
      <c r="C120" s="84"/>
      <c r="D120" s="84"/>
      <c r="E120" s="84"/>
      <c r="F120" s="84"/>
      <c r="G120" s="84"/>
      <c r="H120" s="84"/>
      <c r="I120" s="84"/>
      <c r="J120" s="84"/>
      <c r="K120" s="84"/>
      <c r="L120" s="89"/>
    </row>
    <row r="121" spans="2:12" ht="12.75">
      <c r="B121" s="84"/>
      <c r="C121" s="84"/>
      <c r="D121" s="84"/>
      <c r="E121" s="84"/>
      <c r="F121" s="84"/>
      <c r="G121" s="84"/>
      <c r="H121" s="84"/>
      <c r="I121" s="84"/>
      <c r="J121" s="84"/>
      <c r="K121" s="84"/>
      <c r="L121" s="89"/>
    </row>
    <row r="122" spans="2:12" ht="12.75">
      <c r="B122" s="84"/>
      <c r="C122" s="84"/>
      <c r="D122" s="84"/>
      <c r="E122" s="84"/>
      <c r="F122" s="84"/>
      <c r="G122" s="84"/>
      <c r="H122" s="84"/>
      <c r="I122" s="84"/>
      <c r="J122" s="84"/>
      <c r="K122" s="84"/>
      <c r="L122" s="89"/>
    </row>
    <row r="123" spans="2:12" ht="12.75">
      <c r="B123" s="84"/>
      <c r="C123" s="84"/>
      <c r="D123" s="84"/>
      <c r="E123" s="84"/>
      <c r="F123" s="84"/>
      <c r="G123" s="84"/>
      <c r="H123" s="84"/>
      <c r="I123" s="84"/>
      <c r="J123" s="84"/>
      <c r="K123" s="84"/>
      <c r="L123" s="89"/>
    </row>
  </sheetData>
  <sheetProtection sheet="1" objects="1" scenarios="1" formatCells="0" formatColumns="0" formatRows="0" insertColumns="0" insertRows="0"/>
  <mergeCells count="82">
    <mergeCell ref="D81:I81"/>
    <mergeCell ref="B46:L46"/>
    <mergeCell ref="B60:L60"/>
    <mergeCell ref="B52:L52"/>
    <mergeCell ref="C53:L53"/>
    <mergeCell ref="B73:L73"/>
    <mergeCell ref="B32:L32"/>
    <mergeCell ref="C28:L28"/>
    <mergeCell ref="C29:L29"/>
    <mergeCell ref="E62:H69"/>
    <mergeCell ref="B23:L23"/>
    <mergeCell ref="C54:L54"/>
    <mergeCell ref="B39:L39"/>
    <mergeCell ref="B31:L31"/>
    <mergeCell ref="E105:L105"/>
    <mergeCell ref="E101:L101"/>
    <mergeCell ref="C102:D102"/>
    <mergeCell ref="E102:L102"/>
    <mergeCell ref="C103:D103"/>
    <mergeCell ref="E103:L103"/>
    <mergeCell ref="C101:D101"/>
    <mergeCell ref="C104:D104"/>
    <mergeCell ref="E104:L104"/>
    <mergeCell ref="B111:L111"/>
    <mergeCell ref="B77:L77"/>
    <mergeCell ref="B98:L98"/>
    <mergeCell ref="B99:L99"/>
    <mergeCell ref="B93:L93"/>
    <mergeCell ref="D79:I79"/>
    <mergeCell ref="B108:L108"/>
    <mergeCell ref="C100:D100"/>
    <mergeCell ref="E100:L100"/>
    <mergeCell ref="B95:L95"/>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94:L94"/>
    <mergeCell ref="B75:L75"/>
    <mergeCell ref="B35:L35"/>
    <mergeCell ref="B72:L72"/>
    <mergeCell ref="B36:L36"/>
    <mergeCell ref="B37:L37"/>
    <mergeCell ref="B47:L47"/>
    <mergeCell ref="C58:L58"/>
    <mergeCell ref="C55:L55"/>
    <mergeCell ref="B74:L74"/>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4"/>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PageLayoutView="0" workbookViewId="0" topLeftCell="A15">
      <selection activeCell="A1" sqref="A1"/>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11.421875" style="29" customWidth="1"/>
  </cols>
  <sheetData>
    <row r="2" spans="2:13" ht="25.5" customHeight="1">
      <c r="B2" s="548" t="str">
        <f>Translations!$B$88</f>
        <v>A. Monitoring Plan versions</v>
      </c>
      <c r="C2" s="548"/>
      <c r="D2" s="548"/>
      <c r="E2" s="548"/>
      <c r="F2" s="548"/>
      <c r="G2" s="548"/>
      <c r="H2" s="548"/>
      <c r="I2" s="548"/>
      <c r="J2" s="548"/>
      <c r="K2" s="548"/>
      <c r="L2" s="548"/>
      <c r="M2" s="548"/>
    </row>
    <row r="4" spans="2:13" ht="15.75" customHeight="1">
      <c r="B4" s="30">
        <v>1</v>
      </c>
      <c r="C4" s="549" t="str">
        <f>Translations!$B$89</f>
        <v>List of monitoring plan versions</v>
      </c>
      <c r="D4" s="549"/>
      <c r="E4" s="549"/>
      <c r="F4" s="549"/>
      <c r="G4" s="549"/>
      <c r="H4" s="549"/>
      <c r="I4" s="549"/>
      <c r="J4" s="549"/>
      <c r="K4" s="549"/>
      <c r="L4" s="549"/>
      <c r="M4" s="549"/>
    </row>
    <row r="6" spans="3:13" ht="12.75">
      <c r="C6" s="550" t="str">
        <f>Translations!$B$90</f>
        <v>This sheet is used for tracking the actual version of the monitoring plan. Each version of the monitoring plan should have a unique version number, and a reference date.</v>
      </c>
      <c r="D6" s="551"/>
      <c r="E6" s="551"/>
      <c r="F6" s="551"/>
      <c r="G6" s="551"/>
      <c r="H6" s="551"/>
      <c r="I6" s="551"/>
      <c r="J6" s="551"/>
      <c r="K6" s="551"/>
      <c r="L6" s="551"/>
      <c r="M6" s="551"/>
    </row>
    <row r="7" spans="3:13" ht="25.5" customHeight="1">
      <c r="C7" s="550"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1"/>
      <c r="E7" s="551"/>
      <c r="F7" s="551"/>
      <c r="G7" s="551"/>
      <c r="H7" s="551"/>
      <c r="I7" s="551"/>
      <c r="J7" s="551"/>
      <c r="K7" s="551"/>
      <c r="L7" s="551"/>
      <c r="M7" s="551"/>
    </row>
    <row r="8" spans="3:13" ht="25.5" customHeight="1">
      <c r="C8" s="550" t="str">
        <f>Translations!$B$92</f>
        <v>The status of the monitoring plan at the reference date should be described in the "status" column. Possible status types include "submitted to the competent authority (CA)", "approved by the CA", "working draft" etc.</v>
      </c>
      <c r="D8" s="551"/>
      <c r="E8" s="551"/>
      <c r="F8" s="551"/>
      <c r="G8" s="551"/>
      <c r="H8" s="551"/>
      <c r="I8" s="551"/>
      <c r="J8" s="551"/>
      <c r="K8" s="551"/>
      <c r="L8" s="551"/>
      <c r="M8" s="551"/>
    </row>
    <row r="9" spans="3:13" ht="38.25" customHeight="1">
      <c r="C9" s="550"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1"/>
      <c r="E9" s="551"/>
      <c r="F9" s="551"/>
      <c r="G9" s="551"/>
      <c r="H9" s="551"/>
      <c r="I9" s="551"/>
      <c r="J9" s="551"/>
      <c r="K9" s="551"/>
      <c r="L9" s="551"/>
      <c r="M9" s="551"/>
    </row>
    <row r="10" spans="4:13" ht="4.5" customHeight="1">
      <c r="D10" s="31"/>
      <c r="E10" s="31"/>
      <c r="F10" s="31"/>
      <c r="G10" s="31"/>
      <c r="H10" s="31"/>
      <c r="I10" s="31"/>
      <c r="J10" s="31"/>
      <c r="K10" s="31"/>
      <c r="L10" s="31"/>
      <c r="M10" s="32"/>
    </row>
    <row r="11" spans="4:13" s="33" customFormat="1" ht="27" customHeight="1">
      <c r="D11" s="34" t="str">
        <f>Translations!$B$94</f>
        <v>Version No</v>
      </c>
      <c r="E11" s="34" t="str">
        <f>Translations!$B$95</f>
        <v>Reference date</v>
      </c>
      <c r="F11" s="35" t="str">
        <f>Translations!$B$96</f>
        <v>Status at reference date</v>
      </c>
      <c r="G11" s="544" t="str">
        <f>Translations!$B$97</f>
        <v>Chapters where modifications have been made. 
Brief explanation of changes</v>
      </c>
      <c r="H11" s="545"/>
      <c r="I11" s="545"/>
      <c r="J11" s="545"/>
      <c r="K11" s="545"/>
      <c r="L11" s="546"/>
      <c r="M11" s="547"/>
    </row>
    <row r="12" spans="4:13" ht="12.75">
      <c r="D12" s="36">
        <v>1</v>
      </c>
      <c r="E12" s="37"/>
      <c r="F12" s="38"/>
      <c r="G12" s="538"/>
      <c r="H12" s="539"/>
      <c r="I12" s="539"/>
      <c r="J12" s="539"/>
      <c r="K12" s="539"/>
      <c r="L12" s="539"/>
      <c r="M12" s="540"/>
    </row>
    <row r="13" spans="4:13" ht="12.75">
      <c r="D13" s="36">
        <v>2</v>
      </c>
      <c r="E13" s="37"/>
      <c r="F13" s="38"/>
      <c r="G13" s="538"/>
      <c r="H13" s="539"/>
      <c r="I13" s="539"/>
      <c r="J13" s="539"/>
      <c r="K13" s="539"/>
      <c r="L13" s="539"/>
      <c r="M13" s="540"/>
    </row>
    <row r="14" spans="4:13" ht="12.75">
      <c r="D14" s="36"/>
      <c r="E14" s="37"/>
      <c r="F14" s="38"/>
      <c r="G14" s="538"/>
      <c r="H14" s="539"/>
      <c r="I14" s="539"/>
      <c r="J14" s="539"/>
      <c r="K14" s="539"/>
      <c r="L14" s="539"/>
      <c r="M14" s="540"/>
    </row>
    <row r="15" spans="4:13" ht="12.75">
      <c r="D15" s="36"/>
      <c r="E15" s="37"/>
      <c r="F15" s="38"/>
      <c r="G15" s="538"/>
      <c r="H15" s="539"/>
      <c r="I15" s="539"/>
      <c r="J15" s="539"/>
      <c r="K15" s="539"/>
      <c r="L15" s="539"/>
      <c r="M15" s="540"/>
    </row>
    <row r="16" spans="4:13" ht="12.75">
      <c r="D16" s="36"/>
      <c r="E16" s="37"/>
      <c r="F16" s="38"/>
      <c r="G16" s="538"/>
      <c r="H16" s="539"/>
      <c r="I16" s="539"/>
      <c r="J16" s="539"/>
      <c r="K16" s="539"/>
      <c r="L16" s="539"/>
      <c r="M16" s="540"/>
    </row>
    <row r="17" spans="4:13" ht="12.75">
      <c r="D17" s="36"/>
      <c r="E17" s="37"/>
      <c r="F17" s="38"/>
      <c r="G17" s="538"/>
      <c r="H17" s="539"/>
      <c r="I17" s="539"/>
      <c r="J17" s="539"/>
      <c r="K17" s="539"/>
      <c r="L17" s="539"/>
      <c r="M17" s="540"/>
    </row>
    <row r="18" spans="4:13" ht="12.75">
      <c r="D18" s="36"/>
      <c r="E18" s="37"/>
      <c r="F18" s="38"/>
      <c r="G18" s="538"/>
      <c r="H18" s="539"/>
      <c r="I18" s="539"/>
      <c r="J18" s="539"/>
      <c r="K18" s="539"/>
      <c r="L18" s="539"/>
      <c r="M18" s="540"/>
    </row>
    <row r="19" spans="4:13" ht="12.75">
      <c r="D19" s="36"/>
      <c r="E19" s="37"/>
      <c r="F19" s="38"/>
      <c r="G19" s="538"/>
      <c r="H19" s="539"/>
      <c r="I19" s="539"/>
      <c r="J19" s="539"/>
      <c r="K19" s="539"/>
      <c r="L19" s="539"/>
      <c r="M19" s="540"/>
    </row>
    <row r="20" spans="4:13" ht="12.75">
      <c r="D20" s="36"/>
      <c r="E20" s="37"/>
      <c r="F20" s="38"/>
      <c r="G20" s="538"/>
      <c r="H20" s="539"/>
      <c r="I20" s="539"/>
      <c r="J20" s="539"/>
      <c r="K20" s="539"/>
      <c r="L20" s="539"/>
      <c r="M20" s="540"/>
    </row>
    <row r="21" spans="4:13" ht="12.75">
      <c r="D21" s="36"/>
      <c r="E21" s="37"/>
      <c r="F21" s="38"/>
      <c r="G21" s="538"/>
      <c r="H21" s="539"/>
      <c r="I21" s="539"/>
      <c r="J21" s="539"/>
      <c r="K21" s="539"/>
      <c r="L21" s="539"/>
      <c r="M21" s="540"/>
    </row>
    <row r="22" spans="4:13" ht="12.75">
      <c r="D22" s="36"/>
      <c r="E22" s="37"/>
      <c r="F22" s="38"/>
      <c r="G22" s="538"/>
      <c r="H22" s="539"/>
      <c r="I22" s="539"/>
      <c r="J22" s="539"/>
      <c r="K22" s="539"/>
      <c r="L22" s="539"/>
      <c r="M22" s="540"/>
    </row>
    <row r="23" spans="4:13" ht="12.75">
      <c r="D23" s="36"/>
      <c r="E23" s="37"/>
      <c r="F23" s="38"/>
      <c r="G23" s="538"/>
      <c r="H23" s="539"/>
      <c r="I23" s="539"/>
      <c r="J23" s="539"/>
      <c r="K23" s="539"/>
      <c r="L23" s="539"/>
      <c r="M23" s="540"/>
    </row>
    <row r="24" spans="4:13" ht="12.75">
      <c r="D24" s="36"/>
      <c r="E24" s="37"/>
      <c r="F24" s="38"/>
      <c r="G24" s="538"/>
      <c r="H24" s="539"/>
      <c r="I24" s="539"/>
      <c r="J24" s="539"/>
      <c r="K24" s="539"/>
      <c r="L24" s="539"/>
      <c r="M24" s="540"/>
    </row>
    <row r="25" spans="4:13" ht="12.75">
      <c r="D25" s="36"/>
      <c r="E25" s="37"/>
      <c r="F25" s="38"/>
      <c r="G25" s="538"/>
      <c r="H25" s="539"/>
      <c r="I25" s="539"/>
      <c r="J25" s="539"/>
      <c r="K25" s="539"/>
      <c r="L25" s="539"/>
      <c r="M25" s="540"/>
    </row>
    <row r="26" spans="4:13" ht="12.75">
      <c r="D26" s="36"/>
      <c r="E26" s="37"/>
      <c r="F26" s="38"/>
      <c r="G26" s="538"/>
      <c r="H26" s="539"/>
      <c r="I26" s="539"/>
      <c r="J26" s="539"/>
      <c r="K26" s="539"/>
      <c r="L26" s="539"/>
      <c r="M26" s="540"/>
    </row>
    <row r="27" spans="4:13" ht="12.75">
      <c r="D27" s="36"/>
      <c r="E27" s="37"/>
      <c r="F27" s="38"/>
      <c r="G27" s="538"/>
      <c r="H27" s="539"/>
      <c r="I27" s="539"/>
      <c r="J27" s="539"/>
      <c r="K27" s="539"/>
      <c r="L27" s="539"/>
      <c r="M27" s="540"/>
    </row>
    <row r="28" spans="4:13" ht="12.75">
      <c r="D28" s="36"/>
      <c r="E28" s="37"/>
      <c r="F28" s="38"/>
      <c r="G28" s="538"/>
      <c r="H28" s="539"/>
      <c r="I28" s="539"/>
      <c r="J28" s="539"/>
      <c r="K28" s="539"/>
      <c r="L28" s="539"/>
      <c r="M28" s="540"/>
    </row>
    <row r="29" spans="4:13" ht="12.75">
      <c r="D29" s="36"/>
      <c r="E29" s="37"/>
      <c r="F29" s="38"/>
      <c r="G29" s="538"/>
      <c r="H29" s="539"/>
      <c r="I29" s="539"/>
      <c r="J29" s="539"/>
      <c r="K29" s="539"/>
      <c r="L29" s="539"/>
      <c r="M29" s="540"/>
    </row>
    <row r="30" spans="4:13" ht="12.75">
      <c r="D30" s="36"/>
      <c r="E30" s="37"/>
      <c r="F30" s="38"/>
      <c r="G30" s="538"/>
      <c r="H30" s="539"/>
      <c r="I30" s="539"/>
      <c r="J30" s="539"/>
      <c r="K30" s="539"/>
      <c r="L30" s="539"/>
      <c r="M30" s="540"/>
    </row>
    <row r="31" spans="4:13" ht="12.75">
      <c r="D31" s="36"/>
      <c r="E31" s="37"/>
      <c r="F31" s="38"/>
      <c r="G31" s="538"/>
      <c r="H31" s="539"/>
      <c r="I31" s="539"/>
      <c r="J31" s="539"/>
      <c r="K31" s="539"/>
      <c r="L31" s="539"/>
      <c r="M31" s="540"/>
    </row>
    <row r="32" spans="4:13" ht="12.75">
      <c r="D32" s="36"/>
      <c r="E32" s="37"/>
      <c r="F32" s="38"/>
      <c r="G32" s="538"/>
      <c r="H32" s="539"/>
      <c r="I32" s="539"/>
      <c r="J32" s="539"/>
      <c r="K32" s="539"/>
      <c r="L32" s="539"/>
      <c r="M32" s="540"/>
    </row>
    <row r="33" spans="4:13" ht="12.75">
      <c r="D33" s="36"/>
      <c r="E33" s="37"/>
      <c r="F33" s="38"/>
      <c r="G33" s="538"/>
      <c r="H33" s="539"/>
      <c r="I33" s="539"/>
      <c r="J33" s="539"/>
      <c r="K33" s="539"/>
      <c r="L33" s="539"/>
      <c r="M33" s="540"/>
    </row>
    <row r="34" spans="4:13" ht="12.75">
      <c r="D34" s="36"/>
      <c r="E34" s="37"/>
      <c r="F34" s="38"/>
      <c r="G34" s="538"/>
      <c r="H34" s="539"/>
      <c r="I34" s="539"/>
      <c r="J34" s="539"/>
      <c r="K34" s="539"/>
      <c r="L34" s="539"/>
      <c r="M34" s="540"/>
    </row>
    <row r="35" spans="4:13" ht="12.75">
      <c r="D35" s="36"/>
      <c r="E35" s="37"/>
      <c r="F35" s="38"/>
      <c r="G35" s="538"/>
      <c r="H35" s="539"/>
      <c r="I35" s="539"/>
      <c r="J35" s="539"/>
      <c r="K35" s="539"/>
      <c r="L35" s="539"/>
      <c r="M35" s="540"/>
    </row>
    <row r="36" spans="4:13" ht="12.75">
      <c r="D36" s="36"/>
      <c r="E36" s="37"/>
      <c r="F36" s="38"/>
      <c r="G36" s="538"/>
      <c r="H36" s="539"/>
      <c r="I36" s="539"/>
      <c r="J36" s="539"/>
      <c r="K36" s="539"/>
      <c r="L36" s="539"/>
      <c r="M36" s="540"/>
    </row>
    <row r="37" spans="2:13" ht="12.75">
      <c r="B37" s="39"/>
      <c r="C37" s="40"/>
      <c r="D37" s="40"/>
      <c r="E37" s="40"/>
      <c r="F37" s="40"/>
      <c r="G37" s="40"/>
      <c r="H37" s="40"/>
      <c r="I37" s="40"/>
      <c r="J37" s="40"/>
      <c r="K37" s="40"/>
      <c r="L37" s="40"/>
      <c r="M37" s="40"/>
    </row>
    <row r="38" spans="2:13" ht="12.75">
      <c r="B38" s="39"/>
      <c r="C38" s="541" t="str">
        <f>Translations!$B$98</f>
        <v>Please add more lines if necessary</v>
      </c>
      <c r="D38" s="542"/>
      <c r="E38" s="542"/>
      <c r="F38" s="542"/>
      <c r="G38" s="542"/>
      <c r="H38" s="542"/>
      <c r="I38" s="542"/>
      <c r="J38" s="542"/>
      <c r="K38" s="542"/>
      <c r="L38" s="542"/>
      <c r="M38" s="542"/>
    </row>
    <row r="39" spans="1:13" ht="12.75">
      <c r="A39" s="39"/>
      <c r="B39" s="39"/>
      <c r="C39" s="40"/>
      <c r="D39" s="40"/>
      <c r="E39" s="40"/>
      <c r="F39" s="40"/>
      <c r="G39" s="40"/>
      <c r="H39" s="40"/>
      <c r="I39" s="40"/>
      <c r="J39" s="40"/>
      <c r="K39" s="40"/>
      <c r="L39" s="40"/>
      <c r="M39" s="40"/>
    </row>
    <row r="40" spans="5:11" ht="12.75">
      <c r="E40" s="543" t="s">
        <v>865</v>
      </c>
      <c r="F40" s="543"/>
      <c r="G40" s="543"/>
      <c r="H40" s="543"/>
      <c r="I40" s="543"/>
      <c r="J40" s="543"/>
      <c r="K40" s="543"/>
    </row>
  </sheetData>
  <sheetProtection sheet="1" objects="1" scenarios="1" formatCells="0" formatColumns="0" formatRows="0" insertColumns="0" inser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SheetLayoutView="100" zoomScalePageLayoutView="0" workbookViewId="0" topLeftCell="B151">
      <selection activeCell="D102" sqref="D102:K102"/>
    </sheetView>
  </sheetViews>
  <sheetFormatPr defaultColWidth="9.140625" defaultRowHeight="12.75"/>
  <cols>
    <col min="1" max="1" width="3.28125" style="92" hidden="1" customWidth="1"/>
    <col min="2" max="2" width="3.28125" style="17" customWidth="1"/>
    <col min="3" max="3" width="4.140625" style="17" customWidth="1"/>
    <col min="4" max="11" width="12.7109375" style="17" customWidth="1"/>
    <col min="12" max="12" width="4.7109375" style="17" customWidth="1"/>
    <col min="13" max="13" width="9.140625" style="92" hidden="1" customWidth="1"/>
    <col min="14" max="14" width="4.7109375" style="17" customWidth="1"/>
    <col min="15" max="16384" width="11.421875" style="17" customWidth="1"/>
  </cols>
  <sheetData>
    <row r="1" spans="1:13" s="92" customFormat="1" ht="12.75" hidden="1">
      <c r="A1" s="201" t="s">
        <v>1011</v>
      </c>
      <c r="M1" s="201" t="s">
        <v>1011</v>
      </c>
    </row>
    <row r="2" spans="3:7" ht="12.75">
      <c r="C2" s="90"/>
      <c r="D2" s="60"/>
      <c r="E2" s="60"/>
      <c r="F2" s="91"/>
      <c r="G2" s="91"/>
    </row>
    <row r="3" spans="3:13" ht="19.5" customHeight="1">
      <c r="C3" s="484" t="str">
        <f>Translations!$B$99</f>
        <v>IDENTIFICATION OF THE AIRCRAFT OPERATOR AND DESCRIPTION OF ACTIVITIES</v>
      </c>
      <c r="D3" s="484"/>
      <c r="E3" s="484"/>
      <c r="F3" s="484"/>
      <c r="G3" s="484"/>
      <c r="H3" s="484"/>
      <c r="I3" s="484"/>
      <c r="J3" s="484"/>
      <c r="K3" s="484"/>
      <c r="M3" s="93" t="s">
        <v>210</v>
      </c>
    </row>
    <row r="5" spans="3:11" ht="15.75">
      <c r="C5" s="94">
        <v>2</v>
      </c>
      <c r="D5" s="95" t="str">
        <f>Translations!$B$100</f>
        <v>Identification of Aircraft Operator</v>
      </c>
      <c r="E5" s="95"/>
      <c r="F5" s="95"/>
      <c r="G5" s="95"/>
      <c r="H5" s="95"/>
      <c r="I5" s="95"/>
      <c r="J5" s="95"/>
      <c r="K5" s="95"/>
    </row>
    <row r="7" spans="3:11" ht="12.75">
      <c r="C7" s="96" t="s">
        <v>258</v>
      </c>
      <c r="D7" s="587" t="str">
        <f>Translations!$B$101</f>
        <v>Please enter the name of the aircraft operator:</v>
      </c>
      <c r="E7" s="587"/>
      <c r="F7" s="587"/>
      <c r="G7" s="587"/>
      <c r="H7" s="97"/>
      <c r="I7" s="586"/>
      <c r="J7" s="557"/>
      <c r="K7" s="558"/>
    </row>
    <row r="8" spans="2:11" ht="12.75" customHeight="1">
      <c r="B8" s="63" t="str">
        <f>Translations!$B$102</f>
        <v>
</v>
      </c>
      <c r="C8" s="98"/>
      <c r="D8" s="552" t="str">
        <f>Translations!$B$103</f>
        <v>This name should be the legal entity carrying out the aviation activities defined in Annex I of the EU ETS Directive</v>
      </c>
      <c r="E8" s="552"/>
      <c r="F8" s="552"/>
      <c r="G8" s="552"/>
      <c r="H8" s="552"/>
      <c r="I8" s="476"/>
      <c r="J8" s="476"/>
      <c r="K8" s="476"/>
    </row>
    <row r="9" spans="2:11" ht="4.5" customHeight="1">
      <c r="B9" s="63"/>
      <c r="C9" s="98"/>
      <c r="D9" s="99"/>
      <c r="E9" s="99"/>
      <c r="F9" s="99"/>
      <c r="G9" s="99"/>
      <c r="H9" s="99"/>
      <c r="I9" s="4"/>
      <c r="J9" s="4"/>
      <c r="K9" s="4"/>
    </row>
    <row r="10" spans="2:11" ht="12.75" customHeight="1">
      <c r="B10" s="63" t="str">
        <f>Translations!$B$102</f>
        <v>
</v>
      </c>
      <c r="C10" s="100" t="s">
        <v>261</v>
      </c>
      <c r="D10" s="492" t="str">
        <f>Translations!$B$104</f>
        <v>Unique Identifier as stated in the Commission's list of aircraft operators:</v>
      </c>
      <c r="E10" s="492"/>
      <c r="F10" s="492"/>
      <c r="G10" s="492"/>
      <c r="H10" s="492"/>
      <c r="I10" s="492"/>
      <c r="J10" s="492"/>
      <c r="K10" s="492"/>
    </row>
    <row r="11" spans="4:11" ht="38.25" customHeight="1">
      <c r="D11" s="552"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54"/>
      <c r="F11" s="554"/>
      <c r="G11" s="554"/>
      <c r="H11" s="554"/>
      <c r="I11" s="554"/>
      <c r="J11" s="554"/>
      <c r="K11" s="554"/>
    </row>
    <row r="12" spans="2:11" ht="12.75" customHeight="1">
      <c r="B12" s="63" t="str">
        <f>Translations!$B$102</f>
        <v>
</v>
      </c>
      <c r="C12" s="98"/>
      <c r="D12" s="552"/>
      <c r="E12" s="552"/>
      <c r="F12" s="552"/>
      <c r="G12" s="552"/>
      <c r="H12" s="552"/>
      <c r="I12" s="588"/>
      <c r="J12" s="584"/>
      <c r="K12" s="585"/>
    </row>
    <row r="14" spans="3:13" ht="12.75" customHeight="1">
      <c r="C14" s="101" t="s">
        <v>299</v>
      </c>
      <c r="D14" s="492" t="str">
        <f>Translations!$B$106</f>
        <v>Please choose the primary monitoring plan:</v>
      </c>
      <c r="E14" s="492"/>
      <c r="F14" s="492"/>
      <c r="G14" s="492"/>
      <c r="H14" s="492"/>
      <c r="I14" s="592"/>
      <c r="J14" s="593"/>
      <c r="K14" s="594"/>
      <c r="M14" s="102">
        <f>IF(ISBLANK(I14),"",MATCH(I14,SelectPrimaryInfoSource,0))</f>
      </c>
    </row>
    <row r="15" spans="4:11" ht="53.25" customHeight="1">
      <c r="D15" s="552"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54"/>
      <c r="F15" s="554"/>
      <c r="G15" s="554"/>
      <c r="H15" s="554"/>
      <c r="I15" s="554"/>
      <c r="J15" s="554"/>
      <c r="K15" s="554"/>
    </row>
    <row r="16" spans="3:13" ht="12.75" customHeight="1">
      <c r="C16" s="101" t="s">
        <v>263</v>
      </c>
      <c r="D16" s="492" t="str">
        <f>Translations!$B$108</f>
        <v>Is this a new or an updated monitoring plan?</v>
      </c>
      <c r="E16" s="492"/>
      <c r="F16" s="492"/>
      <c r="G16" s="492"/>
      <c r="H16" s="492"/>
      <c r="I16" s="592"/>
      <c r="J16" s="593"/>
      <c r="K16" s="594"/>
      <c r="M16" s="102">
        <f>IF(ISBLANK(I16),"",MATCH(I16,NewUpdate,0))</f>
      </c>
    </row>
    <row r="17" spans="4:11" ht="24.75" customHeight="1">
      <c r="D17" s="55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537"/>
      <c r="F17" s="537"/>
      <c r="G17" s="537"/>
      <c r="H17" s="537"/>
      <c r="I17" s="537"/>
      <c r="J17" s="537"/>
      <c r="K17" s="537"/>
    </row>
    <row r="18" spans="4:12" ht="12.75">
      <c r="D18" s="55" t="str">
        <f>Translations!$B$110</f>
        <v>Actual version number of the monitoring plan</v>
      </c>
      <c r="E18" s="56"/>
      <c r="F18" s="56"/>
      <c r="G18" s="57"/>
      <c r="I18" s="589"/>
      <c r="J18" s="590"/>
      <c r="K18" s="591"/>
      <c r="L18" s="57"/>
    </row>
    <row r="19" spans="4:12" ht="12.75" customHeight="1">
      <c r="D19" s="58" t="str">
        <f>Translations!$B$111</f>
        <v>Note: This number will also be displayed on the cover page of this file. It should be consistent with your entry in section 1.</v>
      </c>
      <c r="E19" s="59"/>
      <c r="F19" s="59"/>
      <c r="G19" s="59"/>
      <c r="H19" s="59"/>
      <c r="K19" s="59"/>
      <c r="L19" s="59"/>
    </row>
    <row r="20" spans="1:13" s="103" customFormat="1" ht="20.25" customHeight="1">
      <c r="A20" s="104"/>
      <c r="D20" s="581" t="str">
        <f>Translations!$B$112</f>
        <v>&lt;&lt;&lt; If you have selected the t-km monitoring plan under 2(c), click here to proceed to section 3a &gt;&gt;&gt;</v>
      </c>
      <c r="E20" s="581"/>
      <c r="F20" s="581"/>
      <c r="G20" s="581"/>
      <c r="H20" s="582"/>
      <c r="I20" s="582"/>
      <c r="J20" s="582"/>
      <c r="K20" s="582"/>
      <c r="M20" s="92"/>
    </row>
    <row r="21" spans="2:11" ht="25.5">
      <c r="B21" s="63" t="str">
        <f>Translations!$B$102</f>
        <v>
</v>
      </c>
      <c r="C21" s="96" t="s">
        <v>668</v>
      </c>
      <c r="D21" s="492" t="str">
        <f>Translations!$B$113</f>
        <v>If different to the name given in 2(a), please also enter the name of the aircraft operator as it appears on the Commission's list of operators:</v>
      </c>
      <c r="E21" s="492"/>
      <c r="F21" s="492"/>
      <c r="G21" s="492"/>
      <c r="H21" s="492"/>
      <c r="I21" s="492"/>
      <c r="J21" s="492"/>
      <c r="K21" s="492"/>
    </row>
    <row r="22" spans="4:11" ht="25.5" customHeight="1">
      <c r="D22" s="552"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54"/>
      <c r="F22" s="554"/>
      <c r="G22" s="554"/>
      <c r="H22" s="554"/>
      <c r="I22" s="554"/>
      <c r="J22" s="554"/>
      <c r="K22" s="554"/>
    </row>
    <row r="23" spans="2:11" ht="12.75" customHeight="1">
      <c r="B23" s="63" t="str">
        <f>Translations!$B$102</f>
        <v>
</v>
      </c>
      <c r="C23" s="98"/>
      <c r="D23" s="552"/>
      <c r="E23" s="552"/>
      <c r="F23" s="552"/>
      <c r="G23" s="552"/>
      <c r="H23" s="552"/>
      <c r="I23" s="583"/>
      <c r="J23" s="584"/>
      <c r="K23" s="585"/>
    </row>
    <row r="25" spans="2:11" ht="25.5">
      <c r="B25" s="63" t="str">
        <f>Translations!$B$102</f>
        <v>
</v>
      </c>
      <c r="C25" s="96" t="s">
        <v>186</v>
      </c>
      <c r="D25" s="492" t="str">
        <f>Translations!$B$115</f>
        <v>Please enter the unique ICAO designator used in the call sign for Air Traffic Control (ATC) purposes, where available:</v>
      </c>
      <c r="E25" s="492"/>
      <c r="F25" s="492"/>
      <c r="G25" s="492"/>
      <c r="H25" s="492"/>
      <c r="I25" s="492"/>
      <c r="J25" s="492"/>
      <c r="K25" s="492"/>
    </row>
    <row r="26" spans="3:11" ht="20.25" customHeight="1">
      <c r="C26" s="98"/>
      <c r="D26" s="552"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52"/>
      <c r="F26" s="552"/>
      <c r="G26" s="552"/>
      <c r="H26" s="552"/>
      <c r="I26" s="586"/>
      <c r="J26" s="557"/>
      <c r="K26" s="558"/>
    </row>
    <row r="27" spans="3:8" ht="31.5" customHeight="1">
      <c r="C27" s="98"/>
      <c r="D27" s="552"/>
      <c r="E27" s="552"/>
      <c r="F27" s="552"/>
      <c r="G27" s="552"/>
      <c r="H27" s="552"/>
    </row>
    <row r="28" spans="2:11" ht="25.5">
      <c r="B28" s="63" t="str">
        <f>Translations!$B$102</f>
        <v>
</v>
      </c>
      <c r="C28" s="105" t="s">
        <v>140</v>
      </c>
      <c r="D28" s="492" t="str">
        <f>Translations!$B$117</f>
        <v>Where a unique ICAO designator for ATC purposes is not available, please provide the aircraft registration markings used in the call sign for ATC purposes for the aircraft you operate.</v>
      </c>
      <c r="E28" s="492"/>
      <c r="F28" s="492"/>
      <c r="G28" s="492"/>
      <c r="H28" s="492"/>
      <c r="I28" s="492"/>
      <c r="J28" s="492"/>
      <c r="K28" s="492"/>
    </row>
    <row r="29" spans="2:11" ht="26.25" customHeight="1">
      <c r="B29" s="63" t="str">
        <f>Translations!$B$118</f>
        <v>
</v>
      </c>
      <c r="C29" s="98"/>
      <c r="D29" s="552" t="str">
        <f>Translations!$B$885</f>
        <v>If a unique ICAO designator is not available, enter the identification for ATC purposes (tail numbers) of all the aircraft you operate as used in box 7 of the flight plan. </v>
      </c>
      <c r="E29" s="552"/>
      <c r="F29" s="552"/>
      <c r="G29" s="552"/>
      <c r="H29" s="604"/>
      <c r="I29" s="501"/>
      <c r="J29" s="501"/>
      <c r="K29" s="501"/>
    </row>
    <row r="30" spans="2:10" ht="25.5" customHeight="1">
      <c r="B30" s="63"/>
      <c r="C30" s="383"/>
      <c r="E30" s="385" t="str">
        <f>Translations!$B$886</f>
        <v>No.</v>
      </c>
      <c r="F30" s="385" t="str">
        <f>Translations!$B$887</f>
        <v>Registration mark</v>
      </c>
      <c r="G30" s="385" t="str">
        <f>Translations!$B$886</f>
        <v>No.</v>
      </c>
      <c r="H30" s="385" t="str">
        <f>Translations!$B$887</f>
        <v>Registration mark</v>
      </c>
      <c r="I30" s="385" t="str">
        <f>Translations!$B$886</f>
        <v>No.</v>
      </c>
      <c r="J30" s="385" t="str">
        <f>Translations!$B$887</f>
        <v>Registration mark</v>
      </c>
    </row>
    <row r="31" spans="2:10" ht="12.75" customHeight="1">
      <c r="B31" s="63"/>
      <c r="C31" s="383"/>
      <c r="E31" s="384">
        <v>1</v>
      </c>
      <c r="F31" s="386"/>
      <c r="G31" s="384">
        <v>11</v>
      </c>
      <c r="H31" s="386"/>
      <c r="I31" s="384">
        <v>21</v>
      </c>
      <c r="J31" s="386"/>
    </row>
    <row r="32" spans="2:10" ht="12.75" customHeight="1">
      <c r="B32" s="63"/>
      <c r="C32" s="383"/>
      <c r="E32" s="384">
        <v>2</v>
      </c>
      <c r="F32" s="386"/>
      <c r="G32" s="384">
        <v>12</v>
      </c>
      <c r="H32" s="386"/>
      <c r="I32" s="384">
        <v>22</v>
      </c>
      <c r="J32" s="386"/>
    </row>
    <row r="33" spans="2:10" ht="12.75" customHeight="1">
      <c r="B33" s="63"/>
      <c r="C33" s="383"/>
      <c r="E33" s="384">
        <v>3</v>
      </c>
      <c r="F33" s="386"/>
      <c r="G33" s="384">
        <v>13</v>
      </c>
      <c r="H33" s="386"/>
      <c r="I33" s="384">
        <v>23</v>
      </c>
      <c r="J33" s="386"/>
    </row>
    <row r="34" spans="2:10" ht="12.75" customHeight="1">
      <c r="B34" s="63"/>
      <c r="C34" s="383"/>
      <c r="E34" s="384">
        <v>4</v>
      </c>
      <c r="F34" s="386"/>
      <c r="G34" s="384">
        <v>14</v>
      </c>
      <c r="H34" s="386"/>
      <c r="I34" s="384">
        <v>24</v>
      </c>
      <c r="J34" s="386"/>
    </row>
    <row r="35" spans="2:10" ht="12.75" customHeight="1">
      <c r="B35" s="63"/>
      <c r="C35" s="383"/>
      <c r="E35" s="384">
        <v>5</v>
      </c>
      <c r="F35" s="386"/>
      <c r="G35" s="384">
        <v>15</v>
      </c>
      <c r="H35" s="386"/>
      <c r="I35" s="384">
        <v>25</v>
      </c>
      <c r="J35" s="386"/>
    </row>
    <row r="36" spans="2:10" ht="12.75" customHeight="1">
      <c r="B36" s="63"/>
      <c r="C36" s="383"/>
      <c r="E36" s="384">
        <v>6</v>
      </c>
      <c r="F36" s="386"/>
      <c r="G36" s="384">
        <v>16</v>
      </c>
      <c r="H36" s="386"/>
      <c r="I36" s="384">
        <v>26</v>
      </c>
      <c r="J36" s="386"/>
    </row>
    <row r="37" spans="2:10" ht="12.75" customHeight="1">
      <c r="B37" s="63"/>
      <c r="C37" s="383"/>
      <c r="E37" s="384">
        <v>7</v>
      </c>
      <c r="F37" s="386"/>
      <c r="G37" s="384">
        <v>17</v>
      </c>
      <c r="H37" s="386"/>
      <c r="I37" s="384">
        <v>27</v>
      </c>
      <c r="J37" s="386"/>
    </row>
    <row r="38" spans="2:10" ht="12.75" customHeight="1">
      <c r="B38" s="63"/>
      <c r="C38" s="383"/>
      <c r="E38" s="384">
        <v>8</v>
      </c>
      <c r="F38" s="386"/>
      <c r="G38" s="384">
        <v>18</v>
      </c>
      <c r="H38" s="386"/>
      <c r="I38" s="384">
        <v>28</v>
      </c>
      <c r="J38" s="386"/>
    </row>
    <row r="39" spans="2:10" ht="12.75" customHeight="1">
      <c r="B39" s="63"/>
      <c r="C39" s="383"/>
      <c r="E39" s="384">
        <v>9</v>
      </c>
      <c r="F39" s="386"/>
      <c r="G39" s="384">
        <v>19</v>
      </c>
      <c r="H39" s="386"/>
      <c r="I39" s="384">
        <v>29</v>
      </c>
      <c r="J39" s="386"/>
    </row>
    <row r="40" spans="2:10" ht="12.75" customHeight="1">
      <c r="B40" s="63"/>
      <c r="C40" s="383"/>
      <c r="E40" s="384">
        <v>10</v>
      </c>
      <c r="F40" s="386"/>
      <c r="G40" s="384">
        <v>20</v>
      </c>
      <c r="H40" s="386"/>
      <c r="I40" s="384">
        <v>30</v>
      </c>
      <c r="J40" s="386"/>
    </row>
    <row r="41" spans="2:11" ht="12.75" customHeight="1">
      <c r="B41" s="63" t="str">
        <f>Translations!$B$118</f>
        <v>
</v>
      </c>
      <c r="C41" s="98"/>
      <c r="D41" s="552" t="str">
        <f>Translations!$B$888</f>
        <v>If your fleet exceeds 30 registration marks, list the remaining markings in this field, separated by a semi-colon (";").</v>
      </c>
      <c r="E41" s="552"/>
      <c r="F41" s="552"/>
      <c r="G41" s="552"/>
      <c r="H41" s="604"/>
      <c r="I41" s="501"/>
      <c r="J41" s="501"/>
      <c r="K41" s="501"/>
    </row>
    <row r="42" spans="2:11" ht="26.25" customHeight="1">
      <c r="B42" s="63"/>
      <c r="C42" s="383"/>
      <c r="D42" s="605"/>
      <c r="E42" s="606"/>
      <c r="F42" s="606"/>
      <c r="G42" s="606"/>
      <c r="H42" s="606"/>
      <c r="I42" s="606"/>
      <c r="J42" s="606"/>
      <c r="K42" s="606"/>
    </row>
    <row r="43" spans="3:11" ht="12" customHeight="1">
      <c r="C43" s="98"/>
      <c r="D43" s="106"/>
      <c r="E43" s="106"/>
      <c r="F43" s="106"/>
      <c r="G43" s="106"/>
      <c r="H43" s="106"/>
      <c r="I43" s="107"/>
      <c r="J43" s="107"/>
      <c r="K43" s="107"/>
    </row>
    <row r="44" spans="3:11" ht="12.75">
      <c r="C44" s="105" t="s">
        <v>271</v>
      </c>
      <c r="D44" s="499" t="str">
        <f>Translations!$B$889</f>
        <v>Please enter the administering Member State of the aircraft operator for the EU ETS, if applicable</v>
      </c>
      <c r="E44" s="499"/>
      <c r="F44" s="499"/>
      <c r="G44" s="499"/>
      <c r="H44" s="499"/>
      <c r="I44" s="499"/>
      <c r="J44" s="499"/>
      <c r="K44" s="499"/>
    </row>
    <row r="45" spans="2:11" ht="12.75">
      <c r="B45" s="74"/>
      <c r="C45" s="108"/>
      <c r="D45" s="552" t="str">
        <f>Translations!$B$121</f>
        <v>pursuant to Art. 18a of the Directive.</v>
      </c>
      <c r="E45" s="552"/>
      <c r="F45" s="552"/>
      <c r="G45" s="552"/>
      <c r="H45" s="552"/>
      <c r="I45" s="556" t="s">
        <v>303</v>
      </c>
      <c r="J45" s="557"/>
      <c r="K45" s="558"/>
    </row>
    <row r="46" spans="2:11" ht="12.75">
      <c r="B46" s="74"/>
      <c r="C46" s="108"/>
      <c r="D46" s="109"/>
      <c r="E46" s="109"/>
      <c r="F46" s="109"/>
      <c r="G46" s="109"/>
      <c r="H46" s="109"/>
      <c r="I46" s="110"/>
      <c r="J46" s="110"/>
      <c r="K46" s="110"/>
    </row>
    <row r="47" spans="3:11" ht="12.75">
      <c r="C47" s="105" t="s">
        <v>294</v>
      </c>
      <c r="D47" s="599" t="str">
        <f>Translations!$B$890</f>
        <v>Competent authority for EU ETS in this Member State:</v>
      </c>
      <c r="E47" s="599"/>
      <c r="F47" s="599"/>
      <c r="G47" s="599"/>
      <c r="H47" s="599"/>
      <c r="I47" s="556" t="s">
        <v>303</v>
      </c>
      <c r="J47" s="557"/>
      <c r="K47" s="558"/>
    </row>
    <row r="48" spans="2:11" ht="30.75" customHeight="1">
      <c r="B48" s="74"/>
      <c r="C48" s="108"/>
      <c r="D48" s="552" t="str">
        <f>Translations!$B$123</f>
        <v>In some Member States there is more than one Competent Authority dealing with the EU ETS for aircraft operators. Please enter the name of the appropriate authority, if applicable. Otherwise choose "n/a".</v>
      </c>
      <c r="E48" s="552"/>
      <c r="F48" s="552"/>
      <c r="G48" s="552"/>
      <c r="H48" s="552"/>
      <c r="I48" s="553"/>
      <c r="J48" s="553"/>
      <c r="K48" s="553"/>
    </row>
    <row r="49" spans="3:11" ht="12.75">
      <c r="C49" s="389" t="s">
        <v>693</v>
      </c>
      <c r="D49" s="599" t="str">
        <f>Translations!$B$891</f>
        <v>Competent authority for CORSIA in this Member State:</v>
      </c>
      <c r="E49" s="599"/>
      <c r="F49" s="599"/>
      <c r="G49" s="599"/>
      <c r="H49" s="599"/>
      <c r="I49" s="556" t="s">
        <v>303</v>
      </c>
      <c r="J49" s="557"/>
      <c r="K49" s="558"/>
    </row>
    <row r="50" spans="2:11" ht="12.75" customHeight="1">
      <c r="B50" s="74"/>
      <c r="C50" s="108"/>
      <c r="D50" s="552" t="str">
        <f>Translations!$B$892</f>
        <v>If this is the same authority as under point (i), or if you have no obligation under CORSIA in this Member State, you may keep this field empty.</v>
      </c>
      <c r="E50" s="552"/>
      <c r="F50" s="552"/>
      <c r="G50" s="552"/>
      <c r="H50" s="552"/>
      <c r="I50" s="553"/>
      <c r="J50" s="553"/>
      <c r="K50" s="553"/>
    </row>
    <row r="51" spans="2:11" ht="4.5" customHeight="1">
      <c r="B51" s="74"/>
      <c r="C51" s="108"/>
      <c r="D51" s="99"/>
      <c r="E51" s="99"/>
      <c r="F51" s="99"/>
      <c r="G51" s="99"/>
      <c r="H51" s="99"/>
      <c r="I51" s="63"/>
      <c r="J51" s="63"/>
      <c r="K51" s="63"/>
    </row>
    <row r="52" spans="2:11" ht="25.5" customHeight="1">
      <c r="B52" s="74"/>
      <c r="C52" s="389" t="s">
        <v>694</v>
      </c>
      <c r="D52" s="499" t="str">
        <f>Translations!$B$124</f>
        <v>Please enter the number and issuing authority of the Air Operator Certificate (AOC) and Operating Licence granted by a Member State if available:</v>
      </c>
      <c r="E52" s="499"/>
      <c r="F52" s="499"/>
      <c r="G52" s="499"/>
      <c r="H52" s="499"/>
      <c r="I52" s="499"/>
      <c r="J52" s="499"/>
      <c r="K52" s="499"/>
    </row>
    <row r="53" spans="3:11" ht="12.75">
      <c r="C53" s="111"/>
      <c r="G53" s="112" t="str">
        <f>Translations!$B$125</f>
        <v>Air Operator Certificate:</v>
      </c>
      <c r="H53" s="113"/>
      <c r="I53" s="559"/>
      <c r="J53" s="560"/>
      <c r="K53" s="561"/>
    </row>
    <row r="54" spans="7:11" ht="12.75">
      <c r="G54" s="112" t="str">
        <f>Translations!$B$126</f>
        <v>AOC Issuing authority:</v>
      </c>
      <c r="H54" s="113"/>
      <c r="I54" s="556" t="s">
        <v>303</v>
      </c>
      <c r="J54" s="557"/>
      <c r="K54" s="558"/>
    </row>
    <row r="55" spans="3:11" ht="12.75">
      <c r="C55" s="111"/>
      <c r="G55" s="112" t="str">
        <f>Translations!$B$127</f>
        <v>Operating Licence:</v>
      </c>
      <c r="H55" s="113"/>
      <c r="I55" s="556"/>
      <c r="J55" s="557"/>
      <c r="K55" s="558"/>
    </row>
    <row r="56" spans="7:11" ht="12.75">
      <c r="G56" s="112" t="str">
        <f>Translations!$B$128</f>
        <v>Issuing authority:</v>
      </c>
      <c r="H56" s="113"/>
      <c r="I56" s="556" t="s">
        <v>303</v>
      </c>
      <c r="J56" s="557"/>
      <c r="K56" s="558"/>
    </row>
    <row r="57" spans="3:10" ht="12.75">
      <c r="C57" s="114"/>
      <c r="G57" s="113"/>
      <c r="H57" s="113"/>
      <c r="J57" s="115"/>
    </row>
    <row r="58" spans="2:12" ht="12.75">
      <c r="B58" s="374"/>
      <c r="C58" s="374"/>
      <c r="D58" s="375"/>
      <c r="E58" s="375"/>
      <c r="F58" s="375"/>
      <c r="G58" s="376"/>
      <c r="H58" s="376"/>
      <c r="I58" s="375"/>
      <c r="J58" s="377"/>
      <c r="K58" s="375"/>
      <c r="L58" s="375"/>
    </row>
    <row r="59" spans="2:12" ht="25.5" customHeight="1">
      <c r="B59" s="374"/>
      <c r="C59" s="378"/>
      <c r="D59" s="488" t="str">
        <f>Translations!$B$893</f>
        <v>Note: If you have an obligation under CORSIA to the same country as under the EU ETS, you should fill in the sections of this template which are marked as relating to ICAO's market based mechanism CORSIA (indicated by a light blue frame). </v>
      </c>
      <c r="E59" s="555"/>
      <c r="F59" s="555"/>
      <c r="G59" s="555"/>
      <c r="H59" s="555"/>
      <c r="I59" s="555"/>
      <c r="J59" s="555"/>
      <c r="K59" s="555"/>
      <c r="L59" s="375"/>
    </row>
    <row r="60" spans="2:12" ht="25.5" customHeight="1">
      <c r="B60" s="374"/>
      <c r="C60" s="378"/>
      <c r="D60" s="500" t="str">
        <f>Translations!$B$894</f>
        <v>In line with paragraph 1.2 of the CORSIA SARPs, the aircraft operator is attributed to the state according to its ICAO designator, if applicable, or to the state that issued the AOC, or the place of juridical registration.</v>
      </c>
      <c r="E60" s="501"/>
      <c r="F60" s="501"/>
      <c r="G60" s="501"/>
      <c r="H60" s="501"/>
      <c r="I60" s="501"/>
      <c r="J60" s="501"/>
      <c r="K60" s="501"/>
      <c r="L60" s="375"/>
    </row>
    <row r="61" spans="2:12" ht="38.25" customHeight="1">
      <c r="B61" s="374"/>
      <c r="C61" s="378"/>
      <c r="D61" s="488"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5"/>
      <c r="F61" s="555"/>
      <c r="G61" s="555"/>
      <c r="H61" s="555"/>
      <c r="I61" s="555"/>
      <c r="J61" s="555"/>
      <c r="K61" s="555"/>
      <c r="L61" s="375"/>
    </row>
    <row r="62" spans="2:13" ht="38.25" customHeight="1">
      <c r="B62" s="374"/>
      <c r="C62" s="378"/>
      <c r="D62" s="488"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5"/>
      <c r="F62" s="555"/>
      <c r="G62" s="555"/>
      <c r="H62" s="555"/>
      <c r="I62" s="555"/>
      <c r="J62" s="555"/>
      <c r="K62" s="555"/>
      <c r="L62" s="375"/>
      <c r="M62" s="92" t="s">
        <v>1023</v>
      </c>
    </row>
    <row r="63" spans="2:12" ht="4.5" customHeight="1" thickBot="1">
      <c r="B63" s="374"/>
      <c r="C63" s="378"/>
      <c r="D63" s="1"/>
      <c r="E63" s="373"/>
      <c r="F63" s="373"/>
      <c r="G63" s="373"/>
      <c r="H63" s="373"/>
      <c r="I63" s="373"/>
      <c r="J63" s="373"/>
      <c r="K63" s="373"/>
      <c r="L63" s="375"/>
    </row>
    <row r="64" spans="2:13" ht="12.75" customHeight="1" thickBot="1">
      <c r="B64" s="374"/>
      <c r="C64" s="389" t="s">
        <v>695</v>
      </c>
      <c r="D64" s="499" t="str">
        <f>Translations!$B$897</f>
        <v>Please confirm if you want to use this monitoring plan for CORSIA:</v>
      </c>
      <c r="E64" s="562"/>
      <c r="F64" s="562"/>
      <c r="G64" s="562"/>
      <c r="H64" s="562"/>
      <c r="I64" s="562"/>
      <c r="J64" s="379"/>
      <c r="K64" s="380"/>
      <c r="L64" s="375"/>
      <c r="M64" s="381" t="b">
        <f>IF(ISBLANK(K64),TRUE,K64)</f>
        <v>1</v>
      </c>
    </row>
    <row r="65" spans="2:12" ht="4.5" customHeight="1">
      <c r="B65" s="374"/>
      <c r="C65" s="378"/>
      <c r="D65" s="1"/>
      <c r="E65" s="373"/>
      <c r="F65" s="373"/>
      <c r="G65" s="373"/>
      <c r="H65" s="373"/>
      <c r="I65" s="373"/>
      <c r="J65" s="373"/>
      <c r="K65" s="373"/>
      <c r="L65" s="375"/>
    </row>
    <row r="66" spans="2:12" ht="25.5" customHeight="1">
      <c r="B66" s="374"/>
      <c r="C66" s="378"/>
      <c r="D66" s="607" t="str">
        <f>Translations!$B$898</f>
        <v>Note: If you have chosen "True" for this question, you must choose the "Monitoring Plan for annual emissions" in section 2(c).</v>
      </c>
      <c r="E66" s="608"/>
      <c r="F66" s="608"/>
      <c r="G66" s="608"/>
      <c r="H66" s="608"/>
      <c r="I66" s="608"/>
      <c r="J66" s="609"/>
      <c r="K66" s="406">
        <f>IF(AND(CNTR_PrimaryMP=2,K64=TRUE),EUConst_ErrPrimaryMP,"")</f>
      </c>
      <c r="L66" s="375"/>
    </row>
    <row r="67" spans="2:12" ht="4.5" customHeight="1" thickBot="1">
      <c r="B67" s="374"/>
      <c r="C67" s="378"/>
      <c r="D67" s="1"/>
      <c r="E67" s="373"/>
      <c r="F67" s="373"/>
      <c r="G67" s="373"/>
      <c r="H67" s="373"/>
      <c r="I67" s="373"/>
      <c r="J67" s="373"/>
      <c r="K67" s="373"/>
      <c r="L67" s="375"/>
    </row>
    <row r="68" spans="2:13" ht="12.75" customHeight="1" thickBot="1">
      <c r="B68" s="374"/>
      <c r="C68" s="389" t="s">
        <v>204</v>
      </c>
      <c r="D68" s="492" t="str">
        <f>Translations!$B$899</f>
        <v>Are you required to comply with CORSIA in another country?</v>
      </c>
      <c r="E68" s="493"/>
      <c r="F68" s="493"/>
      <c r="G68" s="493"/>
      <c r="H68" s="493"/>
      <c r="I68" s="493"/>
      <c r="J68" s="493"/>
      <c r="K68" s="380"/>
      <c r="L68" s="375"/>
      <c r="M68" s="381" t="b">
        <f>(K64=TRUE)</f>
        <v>0</v>
      </c>
    </row>
    <row r="69" spans="2:12" ht="4.5" customHeight="1">
      <c r="B69" s="374"/>
      <c r="C69" s="378"/>
      <c r="D69" s="1"/>
      <c r="E69" s="373"/>
      <c r="F69" s="373"/>
      <c r="G69" s="373"/>
      <c r="H69" s="373"/>
      <c r="I69" s="373"/>
      <c r="J69" s="373"/>
      <c r="K69" s="373"/>
      <c r="L69" s="375"/>
    </row>
    <row r="70" spans="2:13" ht="12.75" customHeight="1">
      <c r="B70" s="374"/>
      <c r="C70" s="389" t="s">
        <v>207</v>
      </c>
      <c r="D70" s="492" t="str">
        <f>Translations!$B$900</f>
        <v>Please confirm to which other country you will report under CORSIA:</v>
      </c>
      <c r="E70" s="501"/>
      <c r="F70" s="501"/>
      <c r="G70" s="501"/>
      <c r="H70" s="603"/>
      <c r="I70" s="556"/>
      <c r="J70" s="557"/>
      <c r="K70" s="558"/>
      <c r="L70" s="375"/>
      <c r="M70" s="381" t="b">
        <f>OR(K64=TRUE,AND(NOT(ISBLANK(K68)),K68=FALSE))</f>
        <v>0</v>
      </c>
    </row>
    <row r="71" spans="2:12" ht="4.5" customHeight="1">
      <c r="B71" s="374"/>
      <c r="C71" s="378"/>
      <c r="D71" s="1"/>
      <c r="E71" s="373"/>
      <c r="F71" s="373"/>
      <c r="G71" s="373"/>
      <c r="H71" s="373"/>
      <c r="I71" s="373"/>
      <c r="J71" s="373"/>
      <c r="K71" s="373"/>
      <c r="L71" s="375"/>
    </row>
    <row r="72" spans="2:13" ht="25.5" customHeight="1">
      <c r="B72" s="374"/>
      <c r="C72" s="378"/>
      <c r="D72" s="488" t="str">
        <f>Translations!$B$901</f>
        <v>Some aircraft operators have an obligation under CORSIA only, i.e. no obligation under the EU ETS. If you are filling this monitoring plan for CORSIA purposes only, please confirm below that this is the case.</v>
      </c>
      <c r="E72" s="555"/>
      <c r="F72" s="555"/>
      <c r="G72" s="555"/>
      <c r="H72" s="555"/>
      <c r="I72" s="555"/>
      <c r="J72" s="555"/>
      <c r="K72" s="555"/>
      <c r="L72" s="375"/>
      <c r="M72" s="201" t="s">
        <v>1137</v>
      </c>
    </row>
    <row r="73" spans="2:12" ht="4.5" customHeight="1" thickBot="1">
      <c r="B73" s="374"/>
      <c r="C73" s="378"/>
      <c r="D73" s="1"/>
      <c r="E73" s="373"/>
      <c r="F73" s="373"/>
      <c r="G73" s="373"/>
      <c r="H73" s="373"/>
      <c r="I73" s="373"/>
      <c r="J73" s="373"/>
      <c r="K73" s="373"/>
      <c r="L73" s="375"/>
    </row>
    <row r="74" spans="2:13" ht="12.75" customHeight="1" thickBot="1">
      <c r="B74" s="374"/>
      <c r="C74" s="389" t="s">
        <v>141</v>
      </c>
      <c r="D74" s="499" t="str">
        <f>Translations!$B$902</f>
        <v>Please confirm if you have an obligation under the EU ETS:</v>
      </c>
      <c r="E74" s="562"/>
      <c r="F74" s="562"/>
      <c r="G74" s="562"/>
      <c r="H74" s="562"/>
      <c r="I74" s="562"/>
      <c r="J74" s="379"/>
      <c r="K74" s="380"/>
      <c r="L74" s="375"/>
      <c r="M74" s="381" t="b">
        <f>IF(ISBLANK(K74),FALSE,NOT(K74))</f>
        <v>0</v>
      </c>
    </row>
    <row r="75" spans="2:12" ht="4.5" customHeight="1">
      <c r="B75" s="374"/>
      <c r="C75" s="378"/>
      <c r="D75" s="1"/>
      <c r="E75" s="373"/>
      <c r="F75" s="373"/>
      <c r="G75" s="373"/>
      <c r="H75" s="373"/>
      <c r="I75" s="373"/>
      <c r="J75" s="373"/>
      <c r="K75" s="373"/>
      <c r="L75" s="375"/>
    </row>
    <row r="76" spans="2:12" ht="12.75">
      <c r="B76" s="374"/>
      <c r="C76" s="374"/>
      <c r="D76" s="375"/>
      <c r="E76" s="375"/>
      <c r="F76" s="375"/>
      <c r="G76" s="376"/>
      <c r="H76" s="376"/>
      <c r="I76" s="375"/>
      <c r="J76" s="377"/>
      <c r="K76" s="375"/>
      <c r="L76" s="375"/>
    </row>
    <row r="77" spans="3:10" ht="12.75">
      <c r="C77" s="114"/>
      <c r="G77" s="113"/>
      <c r="H77" s="113"/>
      <c r="J77" s="115"/>
    </row>
    <row r="78" spans="3:11" ht="12.75" customHeight="1">
      <c r="C78" s="268" t="s">
        <v>1111</v>
      </c>
      <c r="D78" s="499" t="str">
        <f>Translations!$B$129</f>
        <v>Please enter the address of the aircraft operator, including postcode and country:</v>
      </c>
      <c r="E78" s="499"/>
      <c r="F78" s="499"/>
      <c r="G78" s="499"/>
      <c r="H78" s="499"/>
      <c r="I78" s="499"/>
      <c r="J78" s="499"/>
      <c r="K78" s="499"/>
    </row>
    <row r="79" spans="3:11" ht="12.75">
      <c r="C79" s="111"/>
      <c r="D79" s="109"/>
      <c r="E79" s="109"/>
      <c r="F79" s="109"/>
      <c r="G79" s="112" t="str">
        <f>Translations!$B$130</f>
        <v>Address Line 1</v>
      </c>
      <c r="H79" s="113"/>
      <c r="I79" s="556"/>
      <c r="J79" s="557"/>
      <c r="K79" s="558"/>
    </row>
    <row r="80" spans="3:11" ht="12.75">
      <c r="C80" s="111"/>
      <c r="D80" s="109"/>
      <c r="E80" s="109"/>
      <c r="F80" s="109"/>
      <c r="G80" s="112" t="str">
        <f>Translations!$B$131</f>
        <v>Address Line 2</v>
      </c>
      <c r="H80" s="113"/>
      <c r="I80" s="556"/>
      <c r="J80" s="557"/>
      <c r="K80" s="558"/>
    </row>
    <row r="81" spans="3:11" ht="12.75">
      <c r="C81" s="111"/>
      <c r="D81" s="109"/>
      <c r="E81" s="109"/>
      <c r="F81" s="109"/>
      <c r="G81" s="112" t="str">
        <f>Translations!$B$132</f>
        <v>City</v>
      </c>
      <c r="H81" s="113"/>
      <c r="I81" s="556"/>
      <c r="J81" s="557"/>
      <c r="K81" s="558"/>
    </row>
    <row r="82" spans="3:11" ht="12.75">
      <c r="C82" s="111"/>
      <c r="D82" s="109"/>
      <c r="E82" s="109"/>
      <c r="F82" s="109"/>
      <c r="G82" s="112" t="str">
        <f>Translations!$B$133</f>
        <v>State/Province/Region</v>
      </c>
      <c r="H82" s="113"/>
      <c r="I82" s="556"/>
      <c r="J82" s="557"/>
      <c r="K82" s="558"/>
    </row>
    <row r="83" spans="3:11" ht="12.75">
      <c r="C83" s="111"/>
      <c r="D83" s="98"/>
      <c r="E83" s="98"/>
      <c r="F83" s="98"/>
      <c r="G83" s="112" t="str">
        <f>Translations!$B$134</f>
        <v>Postcode/ZIP</v>
      </c>
      <c r="H83" s="113"/>
      <c r="I83" s="556"/>
      <c r="J83" s="557"/>
      <c r="K83" s="558"/>
    </row>
    <row r="84" spans="3:11" ht="12.75">
      <c r="C84" s="111"/>
      <c r="D84" s="98"/>
      <c r="E84" s="98"/>
      <c r="F84" s="98"/>
      <c r="G84" s="112" t="str">
        <f>Translations!$B$135</f>
        <v>Country</v>
      </c>
      <c r="H84" s="113"/>
      <c r="I84" s="556" t="s">
        <v>303</v>
      </c>
      <c r="J84" s="557"/>
      <c r="K84" s="558"/>
    </row>
    <row r="85" spans="3:11" ht="12.75">
      <c r="C85" s="111"/>
      <c r="D85" s="98"/>
      <c r="E85" s="98"/>
      <c r="F85" s="98"/>
      <c r="G85" s="112" t="str">
        <f>Translations!$B$136</f>
        <v>Email address</v>
      </c>
      <c r="H85" s="113"/>
      <c r="I85" s="556"/>
      <c r="J85" s="557"/>
      <c r="K85" s="558"/>
    </row>
    <row r="86" spans="3:11" ht="12.75">
      <c r="C86" s="111"/>
      <c r="D86" s="98"/>
      <c r="E86" s="98"/>
      <c r="F86" s="98"/>
      <c r="G86" s="98"/>
      <c r="H86" s="98"/>
      <c r="I86" s="98"/>
      <c r="J86" s="98"/>
      <c r="K86" s="98"/>
    </row>
    <row r="87" spans="3:11" ht="25.5" customHeight="1">
      <c r="C87" s="268" t="s">
        <v>1176</v>
      </c>
      <c r="D87" s="499" t="str">
        <f>Translations!$B$903</f>
        <v>If different to the information given above in part (p), please enter the contact address of the aircraft operator (including postcode) in the administering Member State, if any:</v>
      </c>
      <c r="E87" s="499"/>
      <c r="F87" s="499"/>
      <c r="G87" s="499"/>
      <c r="H87" s="499"/>
      <c r="I87" s="499"/>
      <c r="J87" s="499"/>
      <c r="K87" s="499"/>
    </row>
    <row r="88" spans="3:11" ht="12.75">
      <c r="C88" s="111"/>
      <c r="D88" s="49"/>
      <c r="E88" s="49"/>
      <c r="F88" s="49"/>
      <c r="G88" s="112" t="str">
        <f>Translations!$B$130</f>
        <v>Address Line 1</v>
      </c>
      <c r="H88" s="113"/>
      <c r="I88" s="556"/>
      <c r="J88" s="557"/>
      <c r="K88" s="558"/>
    </row>
    <row r="89" spans="3:11" ht="12.75">
      <c r="C89" s="111"/>
      <c r="D89" s="49"/>
      <c r="E89" s="49"/>
      <c r="F89" s="49"/>
      <c r="G89" s="112" t="str">
        <f>Translations!$B$131</f>
        <v>Address Line 2</v>
      </c>
      <c r="H89" s="113"/>
      <c r="I89" s="556"/>
      <c r="J89" s="557"/>
      <c r="K89" s="558"/>
    </row>
    <row r="90" spans="3:11" ht="12.75">
      <c r="C90" s="111"/>
      <c r="D90" s="49"/>
      <c r="E90" s="49"/>
      <c r="F90" s="49"/>
      <c r="G90" s="112" t="str">
        <f>Translations!$B$132</f>
        <v>City</v>
      </c>
      <c r="H90" s="113"/>
      <c r="I90" s="556"/>
      <c r="J90" s="557"/>
      <c r="K90" s="558"/>
    </row>
    <row r="91" spans="3:11" ht="12.75">
      <c r="C91" s="111"/>
      <c r="D91" s="49"/>
      <c r="E91" s="49"/>
      <c r="F91" s="49"/>
      <c r="G91" s="112" t="str">
        <f>Translations!$B$133</f>
        <v>State/Province/Region</v>
      </c>
      <c r="H91" s="113"/>
      <c r="I91" s="556"/>
      <c r="J91" s="557"/>
      <c r="K91" s="558"/>
    </row>
    <row r="92" spans="3:11" ht="12.75">
      <c r="C92" s="111"/>
      <c r="D92" s="49"/>
      <c r="E92" s="49"/>
      <c r="F92" s="49"/>
      <c r="G92" s="112" t="str">
        <f>Translations!$B$134</f>
        <v>Postcode/ZIP</v>
      </c>
      <c r="H92" s="113"/>
      <c r="I92" s="556"/>
      <c r="J92" s="557"/>
      <c r="K92" s="558"/>
    </row>
    <row r="93" spans="3:11" ht="12.75">
      <c r="C93" s="111"/>
      <c r="D93" s="49"/>
      <c r="E93" s="49"/>
      <c r="F93" s="49"/>
      <c r="G93" s="112" t="str">
        <f>Translations!$B$135</f>
        <v>Country</v>
      </c>
      <c r="H93" s="113"/>
      <c r="I93" s="556" t="s">
        <v>303</v>
      </c>
      <c r="J93" s="557"/>
      <c r="K93" s="558"/>
    </row>
    <row r="94" spans="3:11" ht="12.75">
      <c r="C94" s="111"/>
      <c r="D94" s="98"/>
      <c r="E94" s="98"/>
      <c r="F94" s="98"/>
      <c r="G94" s="112" t="str">
        <f>Translations!$B$136</f>
        <v>Email address</v>
      </c>
      <c r="H94" s="113"/>
      <c r="I94" s="556"/>
      <c r="J94" s="557"/>
      <c r="K94" s="558"/>
    </row>
    <row r="95" spans="3:11" ht="12.75">
      <c r="C95" s="111"/>
      <c r="G95" s="112"/>
      <c r="H95" s="113"/>
      <c r="I95" s="110"/>
      <c r="J95" s="110"/>
      <c r="K95" s="110"/>
    </row>
    <row r="96" spans="2:11" ht="25.5">
      <c r="B96" s="63" t="str">
        <f>Translations!$B$102</f>
        <v>
</v>
      </c>
      <c r="C96" s="97" t="s">
        <v>1178</v>
      </c>
      <c r="D96" s="499" t="str">
        <f>Translations!$B$138</f>
        <v>Please provide details of the ownership structure of your firm and whether you have subsidiaries or parent companies</v>
      </c>
      <c r="E96" s="499"/>
      <c r="F96" s="499"/>
      <c r="G96" s="499"/>
      <c r="H96" s="499"/>
      <c r="I96" s="499"/>
      <c r="J96" s="499"/>
      <c r="K96" s="499"/>
    </row>
    <row r="97" spans="3:11" ht="25.5" customHeight="1">
      <c r="C97" s="98"/>
      <c r="D97" s="576"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77"/>
      <c r="F97" s="577"/>
      <c r="G97" s="577"/>
      <c r="H97" s="577"/>
      <c r="I97" s="577"/>
      <c r="J97" s="577"/>
      <c r="K97" s="577"/>
    </row>
    <row r="98" spans="2:12" ht="4.5" customHeight="1">
      <c r="B98" s="374"/>
      <c r="C98" s="374"/>
      <c r="D98" s="375"/>
      <c r="E98" s="375"/>
      <c r="F98" s="375"/>
      <c r="G98" s="376"/>
      <c r="H98" s="376"/>
      <c r="I98" s="375"/>
      <c r="J98" s="377"/>
      <c r="K98" s="375"/>
      <c r="L98" s="375"/>
    </row>
    <row r="99" spans="2:12" ht="36" customHeight="1">
      <c r="B99" s="374"/>
      <c r="C99" s="378"/>
      <c r="D99" s="552"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501"/>
      <c r="F99" s="501"/>
      <c r="G99" s="501"/>
      <c r="H99" s="501"/>
      <c r="I99" s="501"/>
      <c r="J99" s="501"/>
      <c r="K99" s="501"/>
      <c r="L99" s="375"/>
    </row>
    <row r="100" spans="2:12" ht="38.25" customHeight="1">
      <c r="B100" s="374"/>
      <c r="C100" s="378"/>
      <c r="D100" s="601"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501"/>
      <c r="F100" s="501"/>
      <c r="G100" s="501"/>
      <c r="H100" s="501"/>
      <c r="I100" s="501"/>
      <c r="J100" s="501"/>
      <c r="K100" s="501"/>
      <c r="L100" s="375"/>
    </row>
    <row r="101" spans="2:12" ht="24" customHeight="1">
      <c r="B101" s="374"/>
      <c r="C101" s="378"/>
      <c r="D101" s="600" t="str">
        <f>Translations!$B$906</f>
        <v>Note 1: Such aggregated reporting is only allowed for subsidiaries which have to report to the same State. If you make use of it, you must explicitly confirm that all the subsidiaries are wholly-owned by the parent.</v>
      </c>
      <c r="E101" s="493"/>
      <c r="F101" s="493"/>
      <c r="G101" s="493"/>
      <c r="H101" s="493"/>
      <c r="I101" s="493"/>
      <c r="J101" s="493"/>
      <c r="K101" s="493"/>
      <c r="L101" s="375"/>
    </row>
    <row r="102" spans="2:12" ht="35.25" customHeight="1">
      <c r="B102" s="374"/>
      <c r="C102" s="378"/>
      <c r="D102" s="600"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493"/>
      <c r="F102" s="493"/>
      <c r="G102" s="493"/>
      <c r="H102" s="493"/>
      <c r="I102" s="493"/>
      <c r="J102" s="493"/>
      <c r="K102" s="493"/>
      <c r="L102" s="375"/>
    </row>
    <row r="103" spans="2:12" ht="4.5" customHeight="1">
      <c r="B103" s="374"/>
      <c r="C103" s="374"/>
      <c r="D103" s="375"/>
      <c r="E103" s="375"/>
      <c r="F103" s="375"/>
      <c r="G103" s="376"/>
      <c r="H103" s="376"/>
      <c r="I103" s="375"/>
      <c r="J103" s="377"/>
      <c r="K103" s="375"/>
      <c r="L103" s="375"/>
    </row>
    <row r="104" spans="3:11" ht="38.25" customHeight="1">
      <c r="C104" s="98"/>
      <c r="D104" s="571"/>
      <c r="E104" s="572"/>
      <c r="F104" s="572"/>
      <c r="G104" s="573"/>
      <c r="H104" s="573"/>
      <c r="I104" s="573"/>
      <c r="J104" s="573"/>
      <c r="K104" s="574"/>
    </row>
    <row r="105" spans="3:11" ht="38.25" customHeight="1">
      <c r="C105" s="98"/>
      <c r="D105" s="567"/>
      <c r="E105" s="568"/>
      <c r="F105" s="568"/>
      <c r="G105" s="569"/>
      <c r="H105" s="569"/>
      <c r="I105" s="569"/>
      <c r="J105" s="569"/>
      <c r="K105" s="570"/>
    </row>
    <row r="106" spans="3:11" ht="38.25" customHeight="1">
      <c r="C106" s="98"/>
      <c r="D106" s="563"/>
      <c r="E106" s="564"/>
      <c r="F106" s="564"/>
      <c r="G106" s="565"/>
      <c r="H106" s="565"/>
      <c r="I106" s="565"/>
      <c r="J106" s="565"/>
      <c r="K106" s="566"/>
    </row>
    <row r="107" ht="4.5" customHeight="1"/>
    <row r="108" spans="4:11" ht="25.5" customHeight="1">
      <c r="D108" s="597" t="str">
        <f>Translations!$B$140</f>
        <v>Please note that your Administering Member State may ask you further details about contact addresses and company structure (see worksheet "MS specific content").</v>
      </c>
      <c r="E108" s="598"/>
      <c r="F108" s="598"/>
      <c r="G108" s="598"/>
      <c r="H108" s="598"/>
      <c r="I108" s="598"/>
      <c r="J108" s="598"/>
      <c r="K108" s="598"/>
    </row>
    <row r="110" spans="3:11" ht="12.75">
      <c r="C110" s="97" t="s">
        <v>1179</v>
      </c>
      <c r="D110" s="492" t="str">
        <f>Translations!$B$908</f>
        <v>Description of the activities of the aircraft operator falling under Annex I of the EU ETS Directive or CORSIA</v>
      </c>
      <c r="E110" s="578"/>
      <c r="F110" s="578"/>
      <c r="G110" s="578"/>
      <c r="H110" s="578"/>
      <c r="I110" s="578"/>
      <c r="J110" s="578"/>
      <c r="K110" s="578"/>
    </row>
    <row r="111" spans="2:11" ht="25.5">
      <c r="B111" s="63" t="str">
        <f>Translations!$B$102</f>
        <v>
</v>
      </c>
      <c r="C111" s="97"/>
      <c r="D111" s="576" t="str">
        <f>Translations!$B$142</f>
        <v>Please specify whether you are a commercial or non-commercial air transport operator, whether you operate scheduled, non-scheduled flights or both and, whether the scope of your operations covers only the EEA or also non EEA countries.</v>
      </c>
      <c r="E111" s="577"/>
      <c r="F111" s="577"/>
      <c r="G111" s="577"/>
      <c r="H111" s="577"/>
      <c r="I111" s="577"/>
      <c r="J111" s="577"/>
      <c r="K111" s="577"/>
    </row>
    <row r="112" spans="3:13" ht="12.75" customHeight="1">
      <c r="C112" s="97"/>
      <c r="D112" s="110"/>
      <c r="E112" s="110"/>
      <c r="F112" s="110"/>
      <c r="G112" s="112" t="str">
        <f>Translations!$B$143</f>
        <v>Operator status</v>
      </c>
      <c r="H112" s="110"/>
      <c r="I112" s="556" t="s">
        <v>303</v>
      </c>
      <c r="J112" s="557"/>
      <c r="K112" s="558"/>
      <c r="M112" s="102">
        <f>IF(ISBLANK(I112),"",MATCH(I112,opstatus,0))</f>
        <v>1</v>
      </c>
    </row>
    <row r="113" spans="4:11" ht="12.75" customHeight="1">
      <c r="D113" s="577" t="str">
        <f>Translations!$B$144</f>
        <v>Commercial air transport operators: Please attach a copy of Annex I of your AOC to this monitoring plan as evidence.</v>
      </c>
      <c r="E113" s="577"/>
      <c r="F113" s="577"/>
      <c r="G113" s="577"/>
      <c r="H113" s="577"/>
      <c r="I113" s="577"/>
      <c r="J113" s="577"/>
      <c r="K113" s="577"/>
    </row>
    <row r="114" spans="3:11" ht="12.75" customHeight="1">
      <c r="C114" s="97"/>
      <c r="D114" s="110"/>
      <c r="E114" s="110"/>
      <c r="F114" s="110"/>
      <c r="G114" s="112" t="str">
        <f>Translations!$B$145</f>
        <v>Scheduling of flights</v>
      </c>
      <c r="H114" s="110"/>
      <c r="I114" s="556" t="s">
        <v>303</v>
      </c>
      <c r="J114" s="557"/>
      <c r="K114" s="558"/>
    </row>
    <row r="115" spans="3:11" ht="12.75" customHeight="1">
      <c r="C115" s="97"/>
      <c r="D115" s="110"/>
      <c r="E115" s="110"/>
      <c r="F115" s="110"/>
      <c r="G115" s="112" t="str">
        <f>Translations!$B$146</f>
        <v>Scope of operations</v>
      </c>
      <c r="H115" s="110"/>
      <c r="I115" s="556" t="s">
        <v>303</v>
      </c>
      <c r="J115" s="557"/>
      <c r="K115" s="558"/>
    </row>
    <row r="116" spans="3:11" ht="18.75" customHeight="1">
      <c r="C116" s="97" t="s">
        <v>1180</v>
      </c>
      <c r="D116" s="575" t="str">
        <f>Translations!$B$147</f>
        <v>Please provide further description of your activities as necessary.</v>
      </c>
      <c r="E116" s="575"/>
      <c r="F116" s="575"/>
      <c r="G116" s="575"/>
      <c r="H116" s="575"/>
      <c r="I116" s="575"/>
      <c r="J116" s="575"/>
      <c r="K116" s="575"/>
    </row>
    <row r="117" spans="3:11" ht="38.25" customHeight="1">
      <c r="C117" s="98"/>
      <c r="D117" s="571"/>
      <c r="E117" s="572"/>
      <c r="F117" s="572"/>
      <c r="G117" s="573"/>
      <c r="H117" s="573"/>
      <c r="I117" s="573"/>
      <c r="J117" s="573"/>
      <c r="K117" s="574"/>
    </row>
    <row r="118" spans="3:11" ht="38.25" customHeight="1">
      <c r="C118" s="98"/>
      <c r="D118" s="567"/>
      <c r="E118" s="568"/>
      <c r="F118" s="568"/>
      <c r="G118" s="569"/>
      <c r="H118" s="569"/>
      <c r="I118" s="569"/>
      <c r="J118" s="569"/>
      <c r="K118" s="570"/>
    </row>
    <row r="119" spans="3:11" ht="38.25" customHeight="1">
      <c r="C119" s="98"/>
      <c r="D119" s="563"/>
      <c r="E119" s="564"/>
      <c r="F119" s="564"/>
      <c r="G119" s="565"/>
      <c r="H119" s="565"/>
      <c r="I119" s="565"/>
      <c r="J119" s="565"/>
      <c r="K119" s="566"/>
    </row>
    <row r="120" spans="3:10" ht="12.75">
      <c r="C120" s="114"/>
      <c r="G120" s="113"/>
      <c r="H120" s="113"/>
      <c r="J120" s="115"/>
    </row>
    <row r="121" spans="3:11" ht="15.75">
      <c r="C121" s="117">
        <v>3</v>
      </c>
      <c r="D121" s="596" t="str">
        <f>Translations!$B$148</f>
        <v> Contact details and Address for Service</v>
      </c>
      <c r="E121" s="596"/>
      <c r="F121" s="596"/>
      <c r="G121" s="596"/>
      <c r="H121" s="596"/>
      <c r="I121" s="596"/>
      <c r="J121" s="596"/>
      <c r="K121" s="596"/>
    </row>
    <row r="122" spans="3:11" ht="12.75">
      <c r="C122" s="119"/>
      <c r="D122" s="119"/>
      <c r="E122" s="119"/>
      <c r="F122" s="119"/>
      <c r="G122" s="119"/>
      <c r="H122" s="119"/>
      <c r="I122" s="119"/>
      <c r="J122" s="119"/>
      <c r="K122" s="119"/>
    </row>
    <row r="123" spans="3:11" ht="12.75">
      <c r="C123" s="97" t="s">
        <v>258</v>
      </c>
      <c r="D123" s="595" t="str">
        <f>Translations!$B$149</f>
        <v>Who can we contact about your monitoring plan?</v>
      </c>
      <c r="E123" s="595"/>
      <c r="F123" s="595"/>
      <c r="G123" s="595"/>
      <c r="H123" s="595"/>
      <c r="I123" s="595"/>
      <c r="J123" s="595"/>
      <c r="K123" s="595"/>
    </row>
    <row r="124" spans="3:11" ht="26.25" customHeight="1">
      <c r="C124" s="98"/>
      <c r="D124" s="577" t="str">
        <f>Translations!$B$150</f>
        <v>It will help us to have someone who we can contact directly with any questions about your monitoring plan. The person you name should have the authority to act on your behalf. This could be an agent acting on behalf of the aircraft operator.</v>
      </c>
      <c r="E124" s="577"/>
      <c r="F124" s="577"/>
      <c r="G124" s="577"/>
      <c r="H124" s="577"/>
      <c r="I124" s="577"/>
      <c r="J124" s="577"/>
      <c r="K124" s="577"/>
    </row>
    <row r="125" spans="3:11" ht="12.75">
      <c r="C125" s="116"/>
      <c r="D125" s="1"/>
      <c r="E125" s="1"/>
      <c r="F125" s="1"/>
      <c r="G125" s="1"/>
      <c r="H125" s="1"/>
      <c r="I125" s="1"/>
      <c r="J125" s="1"/>
      <c r="K125" s="1"/>
    </row>
    <row r="126" spans="3:11" ht="12.75">
      <c r="C126" s="98"/>
      <c r="E126" s="98"/>
      <c r="G126" s="97" t="str">
        <f>Translations!$B$151</f>
        <v>Title:</v>
      </c>
      <c r="I126" s="556" t="s">
        <v>303</v>
      </c>
      <c r="J126" s="557"/>
      <c r="K126" s="558"/>
    </row>
    <row r="127" spans="3:11" ht="12.75">
      <c r="C127" s="98"/>
      <c r="E127" s="98"/>
      <c r="G127" s="97" t="str">
        <f>Translations!$B$152</f>
        <v>First Name:</v>
      </c>
      <c r="I127" s="556"/>
      <c r="J127" s="557"/>
      <c r="K127" s="558"/>
    </row>
    <row r="128" spans="3:11" ht="12.75">
      <c r="C128" s="98"/>
      <c r="E128" s="98"/>
      <c r="G128" s="97" t="str">
        <f>Translations!$B$153</f>
        <v>Surname:</v>
      </c>
      <c r="I128" s="556"/>
      <c r="J128" s="557"/>
      <c r="K128" s="558"/>
    </row>
    <row r="129" spans="3:11" ht="12.75">
      <c r="C129" s="98"/>
      <c r="E129" s="98"/>
      <c r="F129" s="98"/>
      <c r="G129" s="96" t="str">
        <f>Translations!$B$154</f>
        <v>Job title:</v>
      </c>
      <c r="I129" s="556"/>
      <c r="J129" s="557"/>
      <c r="K129" s="558"/>
    </row>
    <row r="130" spans="3:8" ht="12.75">
      <c r="C130" s="98"/>
      <c r="E130" s="98"/>
      <c r="F130" s="98"/>
      <c r="G130" s="96" t="str">
        <f>Translations!$B$155</f>
        <v>Organisation name (if acting on behalf of the aircraft operator):</v>
      </c>
      <c r="H130" s="98"/>
    </row>
    <row r="131" spans="2:11" ht="12.75">
      <c r="B131" s="74"/>
      <c r="C131" s="120"/>
      <c r="E131" s="121"/>
      <c r="F131" s="121"/>
      <c r="G131" s="100"/>
      <c r="H131" s="74"/>
      <c r="I131" s="556"/>
      <c r="J131" s="557"/>
      <c r="K131" s="558"/>
    </row>
    <row r="132" spans="3:11" ht="12.75">
      <c r="C132" s="98"/>
      <c r="E132" s="98"/>
      <c r="F132" s="98"/>
      <c r="G132" s="96" t="str">
        <f>Translations!$B$156</f>
        <v>Telephone number:</v>
      </c>
      <c r="I132" s="556"/>
      <c r="J132" s="557"/>
      <c r="K132" s="558"/>
    </row>
    <row r="133" spans="3:11" ht="12.75">
      <c r="C133" s="119"/>
      <c r="E133" s="98"/>
      <c r="F133" s="98"/>
      <c r="G133" s="96" t="str">
        <f>Translations!$B$157</f>
        <v>Email address:</v>
      </c>
      <c r="I133" s="556"/>
      <c r="J133" s="557"/>
      <c r="K133" s="558"/>
    </row>
    <row r="134" spans="2:11" ht="3.75" customHeight="1">
      <c r="B134" s="74"/>
      <c r="C134" s="120"/>
      <c r="D134" s="100"/>
      <c r="E134" s="121"/>
      <c r="F134" s="121"/>
      <c r="G134" s="74"/>
      <c r="H134" s="74"/>
      <c r="I134" s="122"/>
      <c r="J134" s="122"/>
      <c r="K134" s="122"/>
    </row>
    <row r="135" spans="4:11" ht="18.75" customHeight="1">
      <c r="D135" s="581" t="str">
        <f>Translations!$B$158</f>
        <v>&lt;&lt;&lt; If you have selected the t-km monitoring plan under 2(c), click here to proceed to section 4 &gt;&gt;&gt;</v>
      </c>
      <c r="E135" s="581"/>
      <c r="F135" s="581"/>
      <c r="G135" s="581"/>
      <c r="H135" s="582"/>
      <c r="I135" s="582"/>
      <c r="J135" s="582"/>
      <c r="K135" s="582"/>
    </row>
    <row r="136" spans="2:11" ht="3.75" customHeight="1">
      <c r="B136" s="74"/>
      <c r="C136" s="120"/>
      <c r="D136" s="100"/>
      <c r="E136" s="121"/>
      <c r="F136" s="121"/>
      <c r="G136" s="74"/>
      <c r="H136" s="74"/>
      <c r="I136" s="122"/>
      <c r="J136" s="122"/>
      <c r="K136" s="122"/>
    </row>
    <row r="137" spans="2:4" ht="12.75">
      <c r="B137" s="74"/>
      <c r="C137" s="96" t="s">
        <v>261</v>
      </c>
      <c r="D137" s="96" t="str">
        <f>Translations!$B$159</f>
        <v>Please provide an address for receipt of correspondence</v>
      </c>
    </row>
    <row r="138" spans="2:11" ht="27" customHeight="1">
      <c r="B138" s="123" t="str">
        <f>Translations!$B$160</f>
        <v>
</v>
      </c>
      <c r="C138" s="124"/>
      <c r="D138" s="580"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80"/>
      <c r="F138" s="580"/>
      <c r="G138" s="580"/>
      <c r="H138" s="580"/>
      <c r="I138" s="580"/>
      <c r="J138" s="580"/>
      <c r="K138" s="580"/>
    </row>
    <row r="139" spans="2:11" ht="12.75">
      <c r="B139" s="74"/>
      <c r="C139" s="125"/>
      <c r="G139" s="96" t="str">
        <f>Translations!$B$151</f>
        <v>Title:</v>
      </c>
      <c r="H139" s="126"/>
      <c r="I139" s="556" t="s">
        <v>303</v>
      </c>
      <c r="J139" s="557"/>
      <c r="K139" s="558"/>
    </row>
    <row r="140" spans="2:11" ht="12.75">
      <c r="B140" s="74"/>
      <c r="C140" s="125"/>
      <c r="D140" s="96"/>
      <c r="E140" s="98"/>
      <c r="G140" s="96" t="str">
        <f>Translations!$B$152</f>
        <v>First Name:</v>
      </c>
      <c r="H140" s="126"/>
      <c r="I140" s="556"/>
      <c r="J140" s="557"/>
      <c r="K140" s="558"/>
    </row>
    <row r="141" spans="2:11" ht="12.75">
      <c r="B141" s="74"/>
      <c r="C141" s="125"/>
      <c r="D141" s="96"/>
      <c r="E141" s="98"/>
      <c r="G141" s="96" t="str">
        <f>Translations!$B$153</f>
        <v>Surname:</v>
      </c>
      <c r="H141" s="126"/>
      <c r="I141" s="556"/>
      <c r="J141" s="557"/>
      <c r="K141" s="558"/>
    </row>
    <row r="142" spans="2:11" ht="12.75">
      <c r="B142" s="74"/>
      <c r="C142" s="127"/>
      <c r="E142" s="98"/>
      <c r="G142" s="96" t="str">
        <f>Translations!$B$157</f>
        <v>Email address:</v>
      </c>
      <c r="H142" s="126"/>
      <c r="I142" s="556"/>
      <c r="J142" s="557"/>
      <c r="K142" s="558"/>
    </row>
    <row r="143" spans="3:11" ht="12.75">
      <c r="C143" s="98"/>
      <c r="E143" s="98"/>
      <c r="F143" s="98"/>
      <c r="G143" s="96" t="str">
        <f>Translations!$B$156</f>
        <v>Telephone number:</v>
      </c>
      <c r="I143" s="556"/>
      <c r="J143" s="557"/>
      <c r="K143" s="558"/>
    </row>
    <row r="144" spans="2:11" ht="12.75">
      <c r="B144" s="74"/>
      <c r="C144" s="125"/>
      <c r="G144" s="128" t="str">
        <f>Translations!$B$162</f>
        <v>Address Line 1:</v>
      </c>
      <c r="H144" s="128"/>
      <c r="I144" s="556"/>
      <c r="J144" s="557"/>
      <c r="K144" s="558"/>
    </row>
    <row r="145" spans="2:11" ht="12.75">
      <c r="B145" s="74"/>
      <c r="C145" s="129"/>
      <c r="G145" s="128" t="str">
        <f>Translations!$B$163</f>
        <v>Address Line 2:</v>
      </c>
      <c r="H145" s="128"/>
      <c r="I145" s="556"/>
      <c r="J145" s="557"/>
      <c r="K145" s="558"/>
    </row>
    <row r="146" spans="2:11" ht="12.75">
      <c r="B146" s="74"/>
      <c r="C146" s="129"/>
      <c r="G146" s="128" t="str">
        <f>Translations!$B$164</f>
        <v>City:</v>
      </c>
      <c r="H146" s="128"/>
      <c r="I146" s="556"/>
      <c r="J146" s="557"/>
      <c r="K146" s="558"/>
    </row>
    <row r="147" spans="2:11" ht="12.75">
      <c r="B147" s="74"/>
      <c r="C147" s="129"/>
      <c r="G147" s="128" t="str">
        <f>Translations!$B$165</f>
        <v>State/Province/Region:</v>
      </c>
      <c r="H147" s="128"/>
      <c r="I147" s="556"/>
      <c r="J147" s="557"/>
      <c r="K147" s="558"/>
    </row>
    <row r="148" spans="2:11" ht="12.75">
      <c r="B148" s="74"/>
      <c r="C148" s="129"/>
      <c r="G148" s="128" t="str">
        <f>Translations!$B$166</f>
        <v>Postcode/ZIP:</v>
      </c>
      <c r="H148" s="128"/>
      <c r="I148" s="556"/>
      <c r="J148" s="557"/>
      <c r="K148" s="558"/>
    </row>
    <row r="149" spans="2:11" ht="12.75">
      <c r="B149" s="74"/>
      <c r="C149" s="129"/>
      <c r="G149" s="128" t="str">
        <f>Translations!$B$167</f>
        <v>Country:</v>
      </c>
      <c r="H149" s="128"/>
      <c r="I149" s="556" t="s">
        <v>303</v>
      </c>
      <c r="J149" s="557"/>
      <c r="K149" s="558"/>
    </row>
    <row r="150" spans="2:11" ht="12.75">
      <c r="B150" s="74"/>
      <c r="C150" s="129"/>
      <c r="D150" s="96"/>
      <c r="E150" s="98"/>
      <c r="F150" s="98"/>
      <c r="G150" s="130"/>
      <c r="H150" s="130"/>
      <c r="I150" s="122"/>
      <c r="J150" s="122"/>
      <c r="K150" s="122"/>
    </row>
    <row r="151" spans="2:12" ht="4.5" customHeight="1">
      <c r="B151" s="374"/>
      <c r="C151" s="374"/>
      <c r="D151" s="375"/>
      <c r="E151" s="375"/>
      <c r="F151" s="375"/>
      <c r="G151" s="376"/>
      <c r="H151" s="376"/>
      <c r="I151" s="375"/>
      <c r="J151" s="377"/>
      <c r="K151" s="375"/>
      <c r="L151" s="375"/>
    </row>
    <row r="152" spans="2:12" ht="12.75">
      <c r="B152" s="375"/>
      <c r="C152" s="97" t="s">
        <v>299</v>
      </c>
      <c r="D152" s="97" t="str">
        <f>Translations!$B$909</f>
        <v>Legal representative of the aircraft operator</v>
      </c>
      <c r="L152" s="375"/>
    </row>
    <row r="153" spans="2:12" ht="25.5" customHeight="1">
      <c r="B153" s="382" t="str">
        <f>Translations!$B$160</f>
        <v>
</v>
      </c>
      <c r="C153" s="124"/>
      <c r="D153" s="602" t="str">
        <f>Translations!$B$910</f>
        <v>Please provide contact information of a representative who is legally responsible for the aircraft operator, for the purpose of compliance with the EU ETS, or CORSIA rules, as applicable.</v>
      </c>
      <c r="E153" s="580"/>
      <c r="F153" s="580"/>
      <c r="G153" s="580"/>
      <c r="H153" s="580"/>
      <c r="I153" s="580"/>
      <c r="J153" s="580"/>
      <c r="K153" s="580"/>
      <c r="L153" s="375"/>
    </row>
    <row r="154" spans="2:12" ht="12.75">
      <c r="B154" s="375"/>
      <c r="C154" s="125"/>
      <c r="G154" s="96" t="str">
        <f>Translations!$B$151</f>
        <v>Title:</v>
      </c>
      <c r="H154" s="126"/>
      <c r="I154" s="556" t="s">
        <v>303</v>
      </c>
      <c r="J154" s="557"/>
      <c r="K154" s="558"/>
      <c r="L154" s="375"/>
    </row>
    <row r="155" spans="2:12" ht="12.75">
      <c r="B155" s="375"/>
      <c r="C155" s="125"/>
      <c r="D155" s="96"/>
      <c r="E155" s="98"/>
      <c r="G155" s="96" t="str">
        <f>Translations!$B$152</f>
        <v>First Name:</v>
      </c>
      <c r="H155" s="126"/>
      <c r="I155" s="556"/>
      <c r="J155" s="557"/>
      <c r="K155" s="558"/>
      <c r="L155" s="375"/>
    </row>
    <row r="156" spans="2:12" ht="12.75">
      <c r="B156" s="375"/>
      <c r="C156" s="125"/>
      <c r="D156" s="96"/>
      <c r="E156" s="98"/>
      <c r="G156" s="96" t="str">
        <f>Translations!$B$153</f>
        <v>Surname:</v>
      </c>
      <c r="H156" s="126"/>
      <c r="I156" s="556"/>
      <c r="J156" s="557"/>
      <c r="K156" s="558"/>
      <c r="L156" s="375"/>
    </row>
    <row r="157" spans="2:12" ht="12.75">
      <c r="B157" s="375"/>
      <c r="C157" s="127"/>
      <c r="E157" s="98"/>
      <c r="G157" s="96" t="str">
        <f>Translations!$B$157</f>
        <v>Email address:</v>
      </c>
      <c r="H157" s="126"/>
      <c r="I157" s="556"/>
      <c r="J157" s="557"/>
      <c r="K157" s="558"/>
      <c r="L157" s="375"/>
    </row>
    <row r="158" spans="2:12" ht="12.75">
      <c r="B158" s="375"/>
      <c r="C158" s="98"/>
      <c r="E158" s="98"/>
      <c r="F158" s="98"/>
      <c r="G158" s="96" t="str">
        <f>Translations!$B$156</f>
        <v>Telephone number:</v>
      </c>
      <c r="I158" s="556"/>
      <c r="J158" s="557"/>
      <c r="K158" s="558"/>
      <c r="L158" s="375"/>
    </row>
    <row r="159" spans="2:12" ht="12.75">
      <c r="B159" s="375"/>
      <c r="C159" s="125"/>
      <c r="G159" s="128" t="str">
        <f>Translations!$B$162</f>
        <v>Address Line 1:</v>
      </c>
      <c r="H159" s="128"/>
      <c r="I159" s="556"/>
      <c r="J159" s="557"/>
      <c r="K159" s="558"/>
      <c r="L159" s="375"/>
    </row>
    <row r="160" spans="2:12" ht="12.75">
      <c r="B160" s="375"/>
      <c r="C160" s="129"/>
      <c r="G160" s="128" t="str">
        <f>Translations!$B$163</f>
        <v>Address Line 2:</v>
      </c>
      <c r="H160" s="128"/>
      <c r="I160" s="556"/>
      <c r="J160" s="557"/>
      <c r="K160" s="558"/>
      <c r="L160" s="375"/>
    </row>
    <row r="161" spans="2:12" ht="12.75">
      <c r="B161" s="375"/>
      <c r="C161" s="129"/>
      <c r="G161" s="128" t="str">
        <f>Translations!$B$164</f>
        <v>City:</v>
      </c>
      <c r="H161" s="128"/>
      <c r="I161" s="556"/>
      <c r="J161" s="557"/>
      <c r="K161" s="558"/>
      <c r="L161" s="375"/>
    </row>
    <row r="162" spans="2:12" ht="12.75">
      <c r="B162" s="375"/>
      <c r="C162" s="129"/>
      <c r="G162" s="128" t="str">
        <f>Translations!$B$165</f>
        <v>State/Province/Region:</v>
      </c>
      <c r="H162" s="128"/>
      <c r="I162" s="556"/>
      <c r="J162" s="557"/>
      <c r="K162" s="558"/>
      <c r="L162" s="375"/>
    </row>
    <row r="163" spans="2:12" ht="12.75">
      <c r="B163" s="375"/>
      <c r="C163" s="129"/>
      <c r="G163" s="128" t="str">
        <f>Translations!$B$166</f>
        <v>Postcode/ZIP:</v>
      </c>
      <c r="H163" s="128"/>
      <c r="I163" s="556"/>
      <c r="J163" s="557"/>
      <c r="K163" s="558"/>
      <c r="L163" s="375"/>
    </row>
    <row r="164" spans="2:12" ht="12.75">
      <c r="B164" s="375"/>
      <c r="C164" s="129"/>
      <c r="G164" s="128" t="str">
        <f>Translations!$B$167</f>
        <v>Country:</v>
      </c>
      <c r="H164" s="128"/>
      <c r="I164" s="556" t="s">
        <v>303</v>
      </c>
      <c r="J164" s="557"/>
      <c r="K164" s="558"/>
      <c r="L164" s="375"/>
    </row>
    <row r="165" spans="2:12" ht="4.5" customHeight="1">
      <c r="B165" s="374"/>
      <c r="C165" s="374"/>
      <c r="D165" s="375"/>
      <c r="E165" s="375"/>
      <c r="F165" s="375"/>
      <c r="G165" s="376"/>
      <c r="H165" s="376"/>
      <c r="I165" s="375"/>
      <c r="J165" s="377"/>
      <c r="K165" s="375"/>
      <c r="L165" s="375"/>
    </row>
    <row r="166" spans="2:11" ht="12.75">
      <c r="B166" s="74"/>
      <c r="C166" s="129"/>
      <c r="D166" s="96"/>
      <c r="E166" s="98"/>
      <c r="F166" s="98"/>
      <c r="G166" s="130"/>
      <c r="H166" s="130"/>
      <c r="I166" s="122"/>
      <c r="J166" s="122"/>
      <c r="K166" s="122"/>
    </row>
    <row r="167" spans="4:8" ht="12.75">
      <c r="D167" s="579" t="str">
        <f>Translations!$B$168</f>
        <v>&lt;&lt;&lt; Click here to proceed to next section &gt;&gt;&gt;</v>
      </c>
      <c r="E167" s="579"/>
      <c r="F167" s="579"/>
      <c r="G167" s="579"/>
      <c r="H167" s="579"/>
    </row>
  </sheetData>
  <sheetProtection sheet="1" objects="1" scenarios="1" formatCells="0" formatColumns="0" formatRows="0" insertColumns="0" insertRows="0"/>
  <mergeCells count="124">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33:K133"/>
    <mergeCell ref="I164:K164"/>
    <mergeCell ref="I157:K157"/>
    <mergeCell ref="I158:K158"/>
    <mergeCell ref="I159:K159"/>
    <mergeCell ref="I160:K160"/>
    <mergeCell ref="I161:K161"/>
    <mergeCell ref="I162:K162"/>
    <mergeCell ref="I14:K14"/>
    <mergeCell ref="D14:H14"/>
    <mergeCell ref="I26:K26"/>
    <mergeCell ref="D16:H16"/>
    <mergeCell ref="D20:K20"/>
    <mergeCell ref="D21:K21"/>
    <mergeCell ref="D25:K25"/>
    <mergeCell ref="D23:H23"/>
    <mergeCell ref="D26:H27"/>
    <mergeCell ref="D78:K78"/>
    <mergeCell ref="D48:K48"/>
    <mergeCell ref="I54:K54"/>
    <mergeCell ref="I47:K47"/>
    <mergeCell ref="D47:H47"/>
    <mergeCell ref="I45:K45"/>
    <mergeCell ref="D59:K59"/>
    <mergeCell ref="I55:K55"/>
    <mergeCell ref="D49:H49"/>
    <mergeCell ref="I49:K49"/>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D7:G7"/>
    <mergeCell ref="I12:K12"/>
    <mergeCell ref="D8:K8"/>
    <mergeCell ref="I18:K18"/>
    <mergeCell ref="I16:K16"/>
    <mergeCell ref="D12:H12"/>
    <mergeCell ref="D138:K138"/>
    <mergeCell ref="D124:K124"/>
    <mergeCell ref="I145:K145"/>
    <mergeCell ref="I126:K126"/>
    <mergeCell ref="I144:K144"/>
    <mergeCell ref="I131:K131"/>
    <mergeCell ref="D135:K135"/>
    <mergeCell ref="I132:K132"/>
    <mergeCell ref="D167:H167"/>
    <mergeCell ref="I139:K139"/>
    <mergeCell ref="I140:K140"/>
    <mergeCell ref="I127:K127"/>
    <mergeCell ref="I128:K128"/>
    <mergeCell ref="D113:K113"/>
    <mergeCell ref="I141:K141"/>
    <mergeCell ref="I149:K149"/>
    <mergeCell ref="I142:K142"/>
    <mergeCell ref="I146:K146"/>
    <mergeCell ref="I83:K83"/>
    <mergeCell ref="I84:K84"/>
    <mergeCell ref="I148:K148"/>
    <mergeCell ref="I114:K114"/>
    <mergeCell ref="D116:K116"/>
    <mergeCell ref="D111:K111"/>
    <mergeCell ref="D110:K110"/>
    <mergeCell ref="I129:K129"/>
    <mergeCell ref="I147:K147"/>
    <mergeCell ref="I143:K143"/>
    <mergeCell ref="D64:I64"/>
    <mergeCell ref="D62:K62"/>
    <mergeCell ref="D119:K119"/>
    <mergeCell ref="D105:K105"/>
    <mergeCell ref="D106:K106"/>
    <mergeCell ref="D117:K117"/>
    <mergeCell ref="D118:K118"/>
    <mergeCell ref="I112:K112"/>
    <mergeCell ref="D87:K87"/>
    <mergeCell ref="I94:K94"/>
    <mergeCell ref="I91:K91"/>
    <mergeCell ref="I115:K115"/>
    <mergeCell ref="D44:K44"/>
    <mergeCell ref="D28:K28"/>
    <mergeCell ref="I92:K92"/>
    <mergeCell ref="I93:K93"/>
    <mergeCell ref="D45:H45"/>
    <mergeCell ref="I81:K81"/>
    <mergeCell ref="I85:K85"/>
    <mergeCell ref="I88:K88"/>
    <mergeCell ref="D50:K50"/>
    <mergeCell ref="D11:K11"/>
    <mergeCell ref="D22:K22"/>
    <mergeCell ref="D61:K61"/>
    <mergeCell ref="D60:K60"/>
    <mergeCell ref="I90:K90"/>
    <mergeCell ref="I79:K79"/>
    <mergeCell ref="I53:K53"/>
    <mergeCell ref="I56:K56"/>
    <mergeCell ref="I82:K82"/>
  </mergeCells>
  <conditionalFormatting sqref="D104:F104 I79:K85 I26:K26 I47:K47 I45:K45 I23:K23 I88:K94 I112:K112 I114:K115 I139:I149 I53:K56">
    <cfRule type="expression" priority="30" dxfId="8" stopIfTrue="1">
      <formula>(CNTR_PrimaryMP=2)</formula>
    </cfRule>
  </conditionalFormatting>
  <conditionalFormatting sqref="D113:K113">
    <cfRule type="expression" priority="33" dxfId="31" stopIfTrue="1">
      <formula>(CNTR_Commercial=3)</formula>
    </cfRule>
    <cfRule type="expression" priority="34" dxfId="97" stopIfTrue="1">
      <formula>(CNTR_Commercial=2)</formula>
    </cfRule>
  </conditionalFormatting>
  <conditionalFormatting sqref="D20:K20 D135:K135">
    <cfRule type="expression" priority="35" dxfId="31" stopIfTrue="1">
      <formula>(CNTR_PrimaryMP=1)</formula>
    </cfRule>
  </conditionalFormatting>
  <conditionalFormatting sqref="D105:F106">
    <cfRule type="expression" priority="27" dxfId="8" stopIfTrue="1">
      <formula>(CNTR_PrimaryMP=2)</formula>
    </cfRule>
  </conditionalFormatting>
  <conditionalFormatting sqref="D117:F117">
    <cfRule type="expression" priority="26" dxfId="8" stopIfTrue="1">
      <formula>($M$14=2)</formula>
    </cfRule>
  </conditionalFormatting>
  <conditionalFormatting sqref="D118:F119">
    <cfRule type="expression" priority="25" dxfId="8" stopIfTrue="1">
      <formula>($M$14=2)</formula>
    </cfRule>
  </conditionalFormatting>
  <conditionalFormatting sqref="K64">
    <cfRule type="expression" priority="24" dxfId="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 stopIfTrue="1">
      <formula>(CNTR_PrimaryMP=2)</formula>
    </cfRule>
  </conditionalFormatting>
  <conditionalFormatting sqref="K68">
    <cfRule type="expression" priority="5" dxfId="0" stopIfTrue="1">
      <formula>(M68=TRUE)</formula>
    </cfRule>
    <cfRule type="expression" priority="6" dxfId="8" stopIfTrue="1">
      <formula>(CNTR_PrimaryMP=2)</formula>
    </cfRule>
  </conditionalFormatting>
  <conditionalFormatting sqref="K74">
    <cfRule type="expression" priority="3" dxfId="8" stopIfTrue="1">
      <formula>(CNTR_PrimaryMP=2)</formula>
    </cfRule>
  </conditionalFormatting>
  <conditionalFormatting sqref="I49:K49">
    <cfRule type="expression" priority="2" dxfId="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zoomScaleSheetLayoutView="100" zoomScalePageLayoutView="0" workbookViewId="0" topLeftCell="B193">
      <selection activeCell="F195" sqref="F195:N195"/>
    </sheetView>
  </sheetViews>
  <sheetFormatPr defaultColWidth="10.7109375" defaultRowHeight="12.75"/>
  <cols>
    <col min="1" max="1" width="3.28125" style="104" hidden="1" customWidth="1"/>
    <col min="2" max="2" width="3.28125" style="103" customWidth="1"/>
    <col min="3" max="3" width="4.140625" style="103" customWidth="1"/>
    <col min="4" max="9" width="10.7109375" style="103" customWidth="1"/>
    <col min="10" max="14" width="6.7109375" style="103" customWidth="1"/>
    <col min="15" max="15" width="4.7109375" style="80" customWidth="1"/>
    <col min="16" max="16" width="10.7109375" style="104" hidden="1" customWidth="1"/>
    <col min="17" max="17" width="4.7109375" style="103" customWidth="1"/>
    <col min="18" max="16384" width="10.7109375" style="103" customWidth="1"/>
  </cols>
  <sheetData>
    <row r="1" spans="1:16" s="104" customFormat="1" ht="12.75" hidden="1">
      <c r="A1" s="367" t="s">
        <v>1011</v>
      </c>
      <c r="P1" s="104" t="s">
        <v>1011</v>
      </c>
    </row>
    <row r="2" ht="12.75"/>
    <row r="3" spans="3:16" ht="18" customHeight="1">
      <c r="C3" s="659" t="str">
        <f>Translations!$B$169</f>
        <v>EMISSION SOURCES and FLEET CHARACTERISTICS</v>
      </c>
      <c r="D3" s="659"/>
      <c r="E3" s="659"/>
      <c r="F3" s="659"/>
      <c r="G3" s="476"/>
      <c r="H3" s="476"/>
      <c r="I3" s="476"/>
      <c r="J3" s="4"/>
      <c r="K3" s="4"/>
      <c r="L3" s="4"/>
      <c r="M3" s="4"/>
      <c r="N3" s="4"/>
      <c r="P3" s="133" t="s">
        <v>210</v>
      </c>
    </row>
    <row r="4" spans="3:14" ht="18" customHeight="1">
      <c r="C4" s="2"/>
      <c r="D4" s="2"/>
      <c r="E4" s="2"/>
      <c r="F4" s="2"/>
      <c r="G4" s="2"/>
      <c r="H4" s="2"/>
      <c r="I4" s="2"/>
      <c r="J4" s="2"/>
      <c r="K4" s="2"/>
      <c r="L4" s="2"/>
      <c r="M4" s="2"/>
      <c r="N4" s="2"/>
    </row>
    <row r="5" spans="3:15" ht="15.75">
      <c r="C5" s="118">
        <v>4</v>
      </c>
      <c r="D5" s="118" t="str">
        <f>Translations!$B$170</f>
        <v>About your operations</v>
      </c>
      <c r="E5" s="118"/>
      <c r="F5" s="118"/>
      <c r="G5" s="118"/>
      <c r="H5" s="118"/>
      <c r="I5" s="118"/>
      <c r="J5" s="118"/>
      <c r="K5" s="118"/>
      <c r="L5" s="118"/>
      <c r="M5" s="118"/>
      <c r="N5" s="118"/>
      <c r="O5" s="134"/>
    </row>
    <row r="6" spans="1:16" s="136" customFormat="1" ht="15.75">
      <c r="A6" s="365"/>
      <c r="B6" s="121"/>
      <c r="C6" s="135"/>
      <c r="D6" s="135"/>
      <c r="E6" s="135"/>
      <c r="F6" s="135"/>
      <c r="G6" s="135"/>
      <c r="H6" s="135"/>
      <c r="N6" s="135"/>
      <c r="O6" s="135"/>
      <c r="P6" s="104"/>
    </row>
    <row r="7" spans="1:16" s="136" customFormat="1" ht="15.75">
      <c r="A7" s="365"/>
      <c r="C7" s="135"/>
      <c r="D7" s="135" t="str">
        <f>Translations!$B$171</f>
        <v>Under 2(c) you have chosen:</v>
      </c>
      <c r="E7" s="135"/>
      <c r="H7" s="649" t="str">
        <f>IF(ISBLANK('Identification and description'!$I$14),"---",'Identification and description'!$I$14)</f>
        <v>---</v>
      </c>
      <c r="I7" s="650"/>
      <c r="J7" s="651"/>
      <c r="K7" s="651"/>
      <c r="L7" s="651"/>
      <c r="M7" s="652"/>
      <c r="N7" s="653"/>
      <c r="O7" s="135"/>
      <c r="P7" s="137"/>
    </row>
    <row r="8" spans="1:16" s="136" customFormat="1" ht="15.75">
      <c r="A8" s="365"/>
      <c r="C8" s="135"/>
      <c r="D8" s="138"/>
      <c r="E8" s="138"/>
      <c r="F8" s="138"/>
      <c r="G8" s="138"/>
      <c r="H8" s="138"/>
      <c r="I8" s="138"/>
      <c r="J8" s="138"/>
      <c r="K8" s="138"/>
      <c r="L8" s="138"/>
      <c r="M8" s="138"/>
      <c r="N8" s="138"/>
      <c r="O8" s="135"/>
      <c r="P8" s="139"/>
    </row>
    <row r="9" spans="1:16" s="80" customFormat="1" ht="15.75" customHeight="1">
      <c r="A9" s="104"/>
      <c r="B9" s="17"/>
      <c r="C9" s="97" t="s">
        <v>258</v>
      </c>
      <c r="D9" s="578" t="str">
        <f>Translations!$B$172</f>
        <v>Please provide a list of the aircraft types operated at the time of submission of this monitoring plan.</v>
      </c>
      <c r="E9" s="578"/>
      <c r="F9" s="578"/>
      <c r="G9" s="578"/>
      <c r="H9" s="578"/>
      <c r="I9" s="578"/>
      <c r="J9" s="554"/>
      <c r="K9" s="554"/>
      <c r="L9" s="554"/>
      <c r="M9" s="554"/>
      <c r="N9" s="554"/>
      <c r="O9" s="134"/>
      <c r="P9" s="137"/>
    </row>
    <row r="10" spans="1:16" s="80" customFormat="1" ht="37.5" customHeight="1">
      <c r="A10" s="104"/>
      <c r="B10" s="63"/>
      <c r="C10" s="97"/>
      <c r="D10" s="624"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41"/>
      <c r="F10" s="641"/>
      <c r="G10" s="641"/>
      <c r="H10" s="641"/>
      <c r="I10" s="641"/>
      <c r="J10" s="554"/>
      <c r="K10" s="554"/>
      <c r="L10" s="554"/>
      <c r="M10" s="554"/>
      <c r="N10" s="554"/>
      <c r="O10" s="134"/>
      <c r="P10" s="137"/>
    </row>
    <row r="11" spans="1:16" s="80" customFormat="1" ht="28.5" customHeight="1">
      <c r="A11" s="104"/>
      <c r="B11" s="63"/>
      <c r="C11" s="97"/>
      <c r="D11" s="641"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41"/>
      <c r="F11" s="641"/>
      <c r="G11" s="641"/>
      <c r="H11" s="641"/>
      <c r="I11" s="641"/>
      <c r="J11" s="554"/>
      <c r="K11" s="554"/>
      <c r="L11" s="554"/>
      <c r="M11" s="554"/>
      <c r="N11" s="554"/>
      <c r="O11" s="134"/>
      <c r="P11" s="137"/>
    </row>
    <row r="12" spans="1:16" s="80" customFormat="1" ht="28.5" customHeight="1">
      <c r="A12" s="104"/>
      <c r="B12" s="63"/>
      <c r="C12" s="97"/>
      <c r="D12" s="641"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41"/>
      <c r="F12" s="641"/>
      <c r="G12" s="641"/>
      <c r="H12" s="641"/>
      <c r="I12" s="641"/>
      <c r="J12" s="554"/>
      <c r="K12" s="554"/>
      <c r="L12" s="554"/>
      <c r="M12" s="554"/>
      <c r="N12" s="554"/>
      <c r="O12" s="134"/>
      <c r="P12" s="137"/>
    </row>
    <row r="13" spans="1:16" s="80" customFormat="1" ht="42" customHeight="1">
      <c r="A13" s="104"/>
      <c r="B13" s="63"/>
      <c r="C13" s="97"/>
      <c r="D13" s="624"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41"/>
      <c r="F13" s="641"/>
      <c r="G13" s="641"/>
      <c r="H13" s="641"/>
      <c r="I13" s="641"/>
      <c r="J13" s="554"/>
      <c r="K13" s="554"/>
      <c r="L13" s="554"/>
      <c r="M13" s="554"/>
      <c r="N13" s="554"/>
      <c r="O13" s="134"/>
      <c r="P13" s="137"/>
    </row>
    <row r="14" spans="1:16" s="17" customFormat="1" ht="3.75" customHeight="1">
      <c r="A14" s="92"/>
      <c r="C14" s="97"/>
      <c r="D14" s="96"/>
      <c r="G14" s="113"/>
      <c r="H14" s="113"/>
      <c r="O14" s="140"/>
      <c r="P14" s="104"/>
    </row>
    <row r="15" spans="1:16" s="17" customFormat="1" ht="12.75">
      <c r="A15" s="92"/>
      <c r="C15" s="97"/>
      <c r="D15" s="96" t="str">
        <f>Translations!$B$177</f>
        <v>Date of submission of monitoring plan:</v>
      </c>
      <c r="H15" s="657"/>
      <c r="I15" s="658"/>
      <c r="O15" s="140"/>
      <c r="P15" s="104"/>
    </row>
    <row r="16" spans="1:16" s="17" customFormat="1" ht="3.75" customHeight="1">
      <c r="A16" s="92"/>
      <c r="C16" s="97"/>
      <c r="D16" s="96"/>
      <c r="G16" s="113"/>
      <c r="H16" s="113"/>
      <c r="O16" s="140"/>
      <c r="P16" s="104"/>
    </row>
    <row r="17" spans="1:16" s="80" customFormat="1" ht="70.5" customHeight="1">
      <c r="A17" s="104"/>
      <c r="B17" s="63"/>
      <c r="C17" s="97"/>
      <c r="D17" s="635" t="str">
        <f>Translations!$B$178</f>
        <v>
Generic aircraft type 
(ICAO aircraft type designator)</v>
      </c>
      <c r="E17" s="636"/>
      <c r="F17" s="635" t="str">
        <f>Translations!$B$179</f>
        <v>
Sub-type (optional input)</v>
      </c>
      <c r="G17" s="636"/>
      <c r="H17" s="644" t="str">
        <f>Translations!$B$180</f>
        <v>
Number of aircraft operated at time of submission</v>
      </c>
      <c r="I17" s="644"/>
      <c r="J17" s="142" t="str">
        <f>Translations!$B$181</f>
        <v>jet kerosene
(Jet A1 or Jet A)</v>
      </c>
      <c r="K17" s="142" t="str">
        <f>Translations!$B$182</f>
        <v>jet gasoline 
(Jet B)</v>
      </c>
      <c r="L17" s="142" t="str">
        <f>Translations!$B$183</f>
        <v>aviation gasoline (AvGas)</v>
      </c>
      <c r="M17" s="142" t="str">
        <f>Translations!$B$184</f>
        <v>Biofuel</v>
      </c>
      <c r="N17" s="142" t="str">
        <f>Translations!$B$185</f>
        <v>other alternative fuel</v>
      </c>
      <c r="O17" s="134"/>
      <c r="P17" s="104"/>
    </row>
    <row r="18" spans="1:16" s="80" customFormat="1" ht="15.75">
      <c r="A18" s="104"/>
      <c r="B18" s="17"/>
      <c r="C18" s="97"/>
      <c r="D18" s="634"/>
      <c r="E18" s="634"/>
      <c r="F18" s="634"/>
      <c r="G18" s="634"/>
      <c r="H18" s="640"/>
      <c r="I18" s="640"/>
      <c r="J18" s="14"/>
      <c r="K18" s="14"/>
      <c r="L18" s="14"/>
      <c r="M18" s="14"/>
      <c r="N18" s="14"/>
      <c r="O18" s="134"/>
      <c r="P18" s="104"/>
    </row>
    <row r="19" spans="1:16" s="80" customFormat="1" ht="15.75">
      <c r="A19" s="104"/>
      <c r="B19" s="17"/>
      <c r="C19" s="97"/>
      <c r="D19" s="634"/>
      <c r="E19" s="634"/>
      <c r="F19" s="634"/>
      <c r="G19" s="634"/>
      <c r="H19" s="640"/>
      <c r="I19" s="640"/>
      <c r="J19" s="14"/>
      <c r="K19" s="14"/>
      <c r="L19" s="14"/>
      <c r="M19" s="14"/>
      <c r="N19" s="14"/>
      <c r="O19" s="134"/>
      <c r="P19" s="104"/>
    </row>
    <row r="20" spans="1:16" s="80" customFormat="1" ht="15.75">
      <c r="A20" s="104"/>
      <c r="B20" s="17"/>
      <c r="C20" s="97"/>
      <c r="D20" s="642"/>
      <c r="E20" s="643"/>
      <c r="F20" s="634"/>
      <c r="G20" s="634"/>
      <c r="H20" s="640"/>
      <c r="I20" s="640"/>
      <c r="J20" s="14"/>
      <c r="K20" s="14"/>
      <c r="L20" s="14"/>
      <c r="M20" s="14"/>
      <c r="N20" s="14"/>
      <c r="O20" s="134"/>
      <c r="P20" s="104"/>
    </row>
    <row r="21" spans="1:16" s="80" customFormat="1" ht="15.75">
      <c r="A21" s="104"/>
      <c r="B21" s="17"/>
      <c r="C21" s="97"/>
      <c r="D21" s="642"/>
      <c r="E21" s="643"/>
      <c r="F21" s="634"/>
      <c r="G21" s="634"/>
      <c r="H21" s="640"/>
      <c r="I21" s="640"/>
      <c r="J21" s="14"/>
      <c r="K21" s="14"/>
      <c r="L21" s="14"/>
      <c r="M21" s="14"/>
      <c r="N21" s="14"/>
      <c r="O21" s="134"/>
      <c r="P21" s="104"/>
    </row>
    <row r="22" spans="1:16" s="80" customFormat="1" ht="15.75">
      <c r="A22" s="104"/>
      <c r="B22" s="17"/>
      <c r="C22" s="97"/>
      <c r="D22" s="642"/>
      <c r="E22" s="643"/>
      <c r="F22" s="634"/>
      <c r="G22" s="634"/>
      <c r="H22" s="640"/>
      <c r="I22" s="640"/>
      <c r="J22" s="14"/>
      <c r="K22" s="14"/>
      <c r="L22" s="14"/>
      <c r="M22" s="14"/>
      <c r="N22" s="14"/>
      <c r="O22" s="134"/>
      <c r="P22" s="104"/>
    </row>
    <row r="23" spans="1:16" s="80" customFormat="1" ht="15.75">
      <c r="A23" s="104"/>
      <c r="B23" s="17"/>
      <c r="C23" s="97"/>
      <c r="D23" s="642"/>
      <c r="E23" s="643"/>
      <c r="F23" s="634"/>
      <c r="G23" s="634"/>
      <c r="H23" s="640"/>
      <c r="I23" s="640"/>
      <c r="J23" s="14"/>
      <c r="K23" s="14"/>
      <c r="L23" s="14"/>
      <c r="M23" s="14"/>
      <c r="N23" s="14"/>
      <c r="O23" s="134"/>
      <c r="P23" s="104"/>
    </row>
    <row r="24" spans="1:16" s="80" customFormat="1" ht="15.75">
      <c r="A24" s="104"/>
      <c r="B24" s="17"/>
      <c r="C24" s="97"/>
      <c r="D24" s="642"/>
      <c r="E24" s="643"/>
      <c r="F24" s="634"/>
      <c r="G24" s="634"/>
      <c r="H24" s="640"/>
      <c r="I24" s="640"/>
      <c r="J24" s="14"/>
      <c r="K24" s="14"/>
      <c r="L24" s="14"/>
      <c r="M24" s="14"/>
      <c r="N24" s="14"/>
      <c r="O24" s="134"/>
      <c r="P24" s="104"/>
    </row>
    <row r="25" spans="1:16" s="80" customFormat="1" ht="15.75">
      <c r="A25" s="104"/>
      <c r="B25" s="17"/>
      <c r="C25" s="97"/>
      <c r="D25" s="642"/>
      <c r="E25" s="643"/>
      <c r="F25" s="634"/>
      <c r="G25" s="634"/>
      <c r="H25" s="640"/>
      <c r="I25" s="640"/>
      <c r="J25" s="14"/>
      <c r="K25" s="14"/>
      <c r="L25" s="14"/>
      <c r="M25" s="14"/>
      <c r="N25" s="14"/>
      <c r="O25" s="134"/>
      <c r="P25" s="104"/>
    </row>
    <row r="26" spans="1:16" s="80" customFormat="1" ht="15.75">
      <c r="A26" s="104"/>
      <c r="B26" s="17"/>
      <c r="C26" s="97"/>
      <c r="D26" s="642"/>
      <c r="E26" s="643"/>
      <c r="F26" s="634"/>
      <c r="G26" s="634"/>
      <c r="H26" s="640"/>
      <c r="I26" s="640"/>
      <c r="J26" s="14"/>
      <c r="K26" s="14"/>
      <c r="L26" s="14"/>
      <c r="M26" s="14"/>
      <c r="N26" s="14"/>
      <c r="O26" s="134"/>
      <c r="P26" s="104"/>
    </row>
    <row r="27" spans="1:16" s="80" customFormat="1" ht="15.75">
      <c r="A27" s="104"/>
      <c r="B27" s="17"/>
      <c r="C27" s="97"/>
      <c r="D27" s="642"/>
      <c r="E27" s="643"/>
      <c r="F27" s="634"/>
      <c r="G27" s="634"/>
      <c r="H27" s="640"/>
      <c r="I27" s="640"/>
      <c r="J27" s="14"/>
      <c r="K27" s="14"/>
      <c r="L27" s="14"/>
      <c r="M27" s="14"/>
      <c r="N27" s="14"/>
      <c r="O27" s="134"/>
      <c r="P27" s="104"/>
    </row>
    <row r="28" spans="1:16" s="17" customFormat="1" ht="38.25" customHeight="1">
      <c r="A28" s="92"/>
      <c r="C28" s="97"/>
      <c r="D28"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45"/>
      <c r="F28" s="645"/>
      <c r="G28" s="645"/>
      <c r="H28" s="645"/>
      <c r="I28" s="645"/>
      <c r="J28" s="646"/>
      <c r="K28" s="646"/>
      <c r="L28" s="646"/>
      <c r="M28" s="646"/>
      <c r="N28" s="646"/>
      <c r="O28" s="143"/>
      <c r="P28" s="104"/>
    </row>
    <row r="29" spans="1:16" s="17" customFormat="1" ht="12.75">
      <c r="A29" s="92"/>
      <c r="C29" s="97"/>
      <c r="D29" s="647" t="str">
        <f>Translations!$B$187</f>
        <v>Only in case of very large fleets you should provide the list as a separate sheet in this file.</v>
      </c>
      <c r="E29" s="647"/>
      <c r="F29" s="647"/>
      <c r="G29" s="647"/>
      <c r="H29" s="647"/>
      <c r="I29" s="647"/>
      <c r="J29" s="648"/>
      <c r="K29" s="648"/>
      <c r="L29" s="648"/>
      <c r="M29" s="648"/>
      <c r="N29" s="648"/>
      <c r="O29" s="143"/>
      <c r="P29" s="104"/>
    </row>
    <row r="30" spans="1:16" s="80" customFormat="1" ht="4.5" customHeight="1">
      <c r="A30" s="104"/>
      <c r="B30" s="17"/>
      <c r="C30" s="97"/>
      <c r="D30" s="144"/>
      <c r="E30" s="144"/>
      <c r="F30" s="144"/>
      <c r="G30" s="144"/>
      <c r="H30" s="144"/>
      <c r="I30" s="144"/>
      <c r="J30" s="144"/>
      <c r="K30" s="144"/>
      <c r="L30" s="144"/>
      <c r="M30" s="144"/>
      <c r="N30" s="144"/>
      <c r="O30" s="134"/>
      <c r="P30" s="137"/>
    </row>
    <row r="31" spans="1:16" s="80" customFormat="1" ht="12.75" customHeight="1">
      <c r="A31" s="104"/>
      <c r="B31" s="375"/>
      <c r="C31" s="387"/>
      <c r="D31" s="388"/>
      <c r="E31" s="388"/>
      <c r="F31" s="388"/>
      <c r="G31" s="388"/>
      <c r="H31" s="388"/>
      <c r="I31" s="388"/>
      <c r="J31" s="388"/>
      <c r="K31" s="388"/>
      <c r="L31" s="388"/>
      <c r="M31" s="388"/>
      <c r="N31" s="388"/>
      <c r="O31" s="388"/>
      <c r="P31" s="137"/>
    </row>
    <row r="32" spans="1:16" s="80" customFormat="1" ht="28.5" customHeight="1">
      <c r="A32" s="104"/>
      <c r="B32" s="375"/>
      <c r="C32" s="387" t="s">
        <v>261</v>
      </c>
      <c r="D32" s="492" t="str">
        <f>Translations!$B$912</f>
        <v>Please provide a list of any additional aircraft types operated at the time of submission of this monitoring plan, which carry out international flights falling within the scope of CORSIA.</v>
      </c>
      <c r="E32" s="578"/>
      <c r="F32" s="578"/>
      <c r="G32" s="578"/>
      <c r="H32" s="578"/>
      <c r="I32" s="578"/>
      <c r="J32" s="554"/>
      <c r="K32" s="554"/>
      <c r="L32" s="554"/>
      <c r="M32" s="554"/>
      <c r="N32" s="554"/>
      <c r="O32" s="388"/>
      <c r="P32" s="137"/>
    </row>
    <row r="33" spans="1:16" s="80" customFormat="1" ht="12.75" customHeight="1">
      <c r="A33" s="104"/>
      <c r="B33" s="382"/>
      <c r="C33" s="387"/>
      <c r="D33" s="624" t="str">
        <f>Translations!$B$913</f>
        <v>Please list only aircraft not already mentioned under point (a) above.</v>
      </c>
      <c r="E33" s="641"/>
      <c r="F33" s="641"/>
      <c r="G33" s="641"/>
      <c r="H33" s="641"/>
      <c r="I33" s="641"/>
      <c r="J33" s="554"/>
      <c r="K33" s="554"/>
      <c r="L33" s="554"/>
      <c r="M33" s="554"/>
      <c r="N33" s="554"/>
      <c r="O33" s="388"/>
      <c r="P33" s="137"/>
    </row>
    <row r="34" spans="1:16" s="17" customFormat="1" ht="3.75" customHeight="1">
      <c r="A34" s="92"/>
      <c r="B34" s="375"/>
      <c r="C34" s="387"/>
      <c r="D34" s="96"/>
      <c r="G34" s="113"/>
      <c r="H34" s="113"/>
      <c r="O34" s="388"/>
      <c r="P34" s="104"/>
    </row>
    <row r="35" spans="1:16" s="80" customFormat="1" ht="70.5" customHeight="1">
      <c r="A35" s="104"/>
      <c r="B35" s="382"/>
      <c r="C35" s="387"/>
      <c r="D35" s="635" t="str">
        <f>Translations!$B$178</f>
        <v>
Generic aircraft type 
(ICAO aircraft type designator)</v>
      </c>
      <c r="E35" s="636"/>
      <c r="F35" s="635" t="str">
        <f>Translations!$B$179</f>
        <v>
Sub-type (optional input)</v>
      </c>
      <c r="G35" s="636"/>
      <c r="H35" s="644" t="str">
        <f>Translations!$B$180</f>
        <v>
Number of aircraft operated at time of submission</v>
      </c>
      <c r="I35" s="644"/>
      <c r="J35" s="142" t="str">
        <f>Translations!$B$181</f>
        <v>jet kerosene
(Jet A1 or Jet A)</v>
      </c>
      <c r="K35" s="142" t="str">
        <f>Translations!$B$182</f>
        <v>jet gasoline 
(Jet B)</v>
      </c>
      <c r="L35" s="142" t="str">
        <f>Translations!$B$183</f>
        <v>aviation gasoline (AvGas)</v>
      </c>
      <c r="M35" s="142" t="str">
        <f>Translations!$B$184</f>
        <v>Biofuel</v>
      </c>
      <c r="N35" s="142" t="str">
        <f>Translations!$B$185</f>
        <v>other alternative fuel</v>
      </c>
      <c r="O35" s="388"/>
      <c r="P35" s="104"/>
    </row>
    <row r="36" spans="1:16" s="80" customFormat="1" ht="12.75">
      <c r="A36" s="104"/>
      <c r="B36" s="375"/>
      <c r="C36" s="387"/>
      <c r="D36" s="634"/>
      <c r="E36" s="634"/>
      <c r="F36" s="634"/>
      <c r="G36" s="634"/>
      <c r="H36" s="640"/>
      <c r="I36" s="640"/>
      <c r="J36" s="14"/>
      <c r="K36" s="14"/>
      <c r="L36" s="14"/>
      <c r="M36" s="14"/>
      <c r="N36" s="14"/>
      <c r="O36" s="388"/>
      <c r="P36" s="104"/>
    </row>
    <row r="37" spans="1:16" s="80" customFormat="1" ht="12.75">
      <c r="A37" s="104"/>
      <c r="B37" s="375"/>
      <c r="C37" s="387"/>
      <c r="D37" s="634"/>
      <c r="E37" s="634"/>
      <c r="F37" s="634"/>
      <c r="G37" s="634"/>
      <c r="H37" s="640"/>
      <c r="I37" s="640"/>
      <c r="J37" s="14"/>
      <c r="K37" s="14"/>
      <c r="L37" s="14"/>
      <c r="M37" s="14"/>
      <c r="N37" s="14"/>
      <c r="O37" s="388"/>
      <c r="P37" s="104"/>
    </row>
    <row r="38" spans="1:16" s="80" customFormat="1" ht="12.75">
      <c r="A38" s="104"/>
      <c r="B38" s="375"/>
      <c r="C38" s="387"/>
      <c r="D38" s="642"/>
      <c r="E38" s="643"/>
      <c r="F38" s="634"/>
      <c r="G38" s="634"/>
      <c r="H38" s="640"/>
      <c r="I38" s="640"/>
      <c r="J38" s="14"/>
      <c r="K38" s="14"/>
      <c r="L38" s="14"/>
      <c r="M38" s="14"/>
      <c r="N38" s="14"/>
      <c r="O38" s="388"/>
      <c r="P38" s="104"/>
    </row>
    <row r="39" spans="1:16" s="80" customFormat="1" ht="12.75">
      <c r="A39" s="104"/>
      <c r="B39" s="375"/>
      <c r="C39" s="387"/>
      <c r="D39" s="642"/>
      <c r="E39" s="643"/>
      <c r="F39" s="634"/>
      <c r="G39" s="634"/>
      <c r="H39" s="640"/>
      <c r="I39" s="640"/>
      <c r="J39" s="14"/>
      <c r="K39" s="14"/>
      <c r="L39" s="14"/>
      <c r="M39" s="14"/>
      <c r="N39" s="14"/>
      <c r="O39" s="388"/>
      <c r="P39" s="104"/>
    </row>
    <row r="40" spans="1:16" s="80" customFormat="1" ht="12.75">
      <c r="A40" s="104"/>
      <c r="B40" s="375"/>
      <c r="C40" s="387"/>
      <c r="D40" s="642"/>
      <c r="E40" s="643"/>
      <c r="F40" s="634"/>
      <c r="G40" s="634"/>
      <c r="H40" s="640"/>
      <c r="I40" s="640"/>
      <c r="J40" s="14"/>
      <c r="K40" s="14"/>
      <c r="L40" s="14"/>
      <c r="M40" s="14"/>
      <c r="N40" s="14"/>
      <c r="O40" s="388"/>
      <c r="P40" s="104"/>
    </row>
    <row r="41" spans="1:16" s="80" customFormat="1" ht="12.75">
      <c r="A41" s="104"/>
      <c r="B41" s="375"/>
      <c r="C41" s="387"/>
      <c r="D41" s="642"/>
      <c r="E41" s="643"/>
      <c r="F41" s="634"/>
      <c r="G41" s="634"/>
      <c r="H41" s="640"/>
      <c r="I41" s="640"/>
      <c r="J41" s="14"/>
      <c r="K41" s="14"/>
      <c r="L41" s="14"/>
      <c r="M41" s="14"/>
      <c r="N41" s="14"/>
      <c r="O41" s="388"/>
      <c r="P41" s="104"/>
    </row>
    <row r="42" spans="1:16" s="80" customFormat="1" ht="12.75">
      <c r="A42" s="104"/>
      <c r="B42" s="375"/>
      <c r="C42" s="387"/>
      <c r="D42" s="642"/>
      <c r="E42" s="643"/>
      <c r="F42" s="634"/>
      <c r="G42" s="634"/>
      <c r="H42" s="640"/>
      <c r="I42" s="640"/>
      <c r="J42" s="14"/>
      <c r="K42" s="14"/>
      <c r="L42" s="14"/>
      <c r="M42" s="14"/>
      <c r="N42" s="14"/>
      <c r="O42" s="388"/>
      <c r="P42" s="104"/>
    </row>
    <row r="43" spans="1:16" s="80" customFormat="1" ht="12.75">
      <c r="A43" s="104"/>
      <c r="B43" s="375"/>
      <c r="C43" s="387"/>
      <c r="D43" s="642"/>
      <c r="E43" s="643"/>
      <c r="F43" s="634"/>
      <c r="G43" s="634"/>
      <c r="H43" s="640"/>
      <c r="I43" s="640"/>
      <c r="J43" s="14"/>
      <c r="K43" s="14"/>
      <c r="L43" s="14"/>
      <c r="M43" s="14"/>
      <c r="N43" s="14"/>
      <c r="O43" s="388"/>
      <c r="P43" s="104"/>
    </row>
    <row r="44" spans="1:16" s="80" customFormat="1" ht="12.75">
      <c r="A44" s="104"/>
      <c r="B44" s="375"/>
      <c r="C44" s="387"/>
      <c r="D44" s="642"/>
      <c r="E44" s="643"/>
      <c r="F44" s="634"/>
      <c r="G44" s="634"/>
      <c r="H44" s="640"/>
      <c r="I44" s="640"/>
      <c r="J44" s="14"/>
      <c r="K44" s="14"/>
      <c r="L44" s="14"/>
      <c r="M44" s="14"/>
      <c r="N44" s="14"/>
      <c r="O44" s="388"/>
      <c r="P44" s="104"/>
    </row>
    <row r="45" spans="1:16" s="80" customFormat="1" ht="12.75">
      <c r="A45" s="104"/>
      <c r="B45" s="375"/>
      <c r="C45" s="387"/>
      <c r="D45" s="642"/>
      <c r="E45" s="643"/>
      <c r="F45" s="634"/>
      <c r="G45" s="634"/>
      <c r="H45" s="640"/>
      <c r="I45" s="640"/>
      <c r="J45" s="14"/>
      <c r="K45" s="14"/>
      <c r="L45" s="14"/>
      <c r="M45" s="14"/>
      <c r="N45" s="14"/>
      <c r="O45" s="388"/>
      <c r="P45" s="104"/>
    </row>
    <row r="46" spans="1:16" s="17" customFormat="1" ht="38.25" customHeight="1">
      <c r="A46" s="92"/>
      <c r="B46" s="375"/>
      <c r="C46" s="387"/>
      <c r="D46"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45"/>
      <c r="F46" s="645"/>
      <c r="G46" s="645"/>
      <c r="H46" s="645"/>
      <c r="I46" s="645"/>
      <c r="J46" s="646"/>
      <c r="K46" s="646"/>
      <c r="L46" s="646"/>
      <c r="M46" s="646"/>
      <c r="N46" s="646"/>
      <c r="O46" s="388"/>
      <c r="P46" s="104"/>
    </row>
    <row r="47" spans="1:16" s="17" customFormat="1" ht="12.75">
      <c r="A47" s="92"/>
      <c r="B47" s="375"/>
      <c r="C47" s="387"/>
      <c r="D47" s="647" t="str">
        <f>Translations!$B$187</f>
        <v>Only in case of very large fleets you should provide the list as a separate sheet in this file.</v>
      </c>
      <c r="E47" s="647"/>
      <c r="F47" s="647"/>
      <c r="G47" s="647"/>
      <c r="H47" s="647"/>
      <c r="I47" s="647"/>
      <c r="J47" s="648"/>
      <c r="K47" s="648"/>
      <c r="L47" s="648"/>
      <c r="M47" s="648"/>
      <c r="N47" s="648"/>
      <c r="O47" s="388"/>
      <c r="P47" s="104"/>
    </row>
    <row r="48" spans="1:16" s="80" customFormat="1" ht="15.75">
      <c r="A48" s="104"/>
      <c r="B48" s="375"/>
      <c r="C48" s="387"/>
      <c r="D48" s="388"/>
      <c r="E48" s="388"/>
      <c r="F48" s="388"/>
      <c r="G48" s="388"/>
      <c r="H48" s="388"/>
      <c r="I48" s="388"/>
      <c r="J48" s="388"/>
      <c r="K48" s="388"/>
      <c r="L48" s="388"/>
      <c r="M48" s="388"/>
      <c r="N48" s="388"/>
      <c r="O48" s="388"/>
      <c r="P48" s="137"/>
    </row>
    <row r="49" spans="1:16" s="80" customFormat="1" ht="4.5" customHeight="1">
      <c r="A49" s="104"/>
      <c r="B49" s="17"/>
      <c r="C49" s="17"/>
      <c r="D49" s="17"/>
      <c r="E49" s="144"/>
      <c r="F49" s="144"/>
      <c r="G49" s="144"/>
      <c r="H49" s="144"/>
      <c r="I49" s="144"/>
      <c r="J49" s="144"/>
      <c r="K49" s="144"/>
      <c r="L49" s="144"/>
      <c r="M49" s="144"/>
      <c r="N49" s="144"/>
      <c r="O49" s="134"/>
      <c r="P49" s="137"/>
    </row>
    <row r="50" spans="1:16" s="80" customFormat="1" ht="15.75" customHeight="1">
      <c r="A50" s="104"/>
      <c r="B50" s="17"/>
      <c r="C50" s="97" t="s">
        <v>299</v>
      </c>
      <c r="D50" s="578" t="str">
        <f>Translations!$B$188</f>
        <v>Please provide an indicative list of additional aircraft types expected to be used.</v>
      </c>
      <c r="E50" s="578"/>
      <c r="F50" s="578"/>
      <c r="G50" s="578"/>
      <c r="H50" s="578"/>
      <c r="I50" s="578"/>
      <c r="J50" s="554"/>
      <c r="K50" s="554"/>
      <c r="L50" s="554"/>
      <c r="M50" s="554"/>
      <c r="N50" s="554"/>
      <c r="O50" s="134"/>
      <c r="P50" s="137"/>
    </row>
    <row r="51" spans="1:16" s="80" customFormat="1" ht="26.25" customHeight="1">
      <c r="A51" s="104"/>
      <c r="B51" s="63"/>
      <c r="C51" s="97"/>
      <c r="D51" s="655" t="str">
        <f>Translations!$B$189</f>
        <v>Please note that this list should not include any of the aircraft listed in table 4(a) above.  Where available, please also provide an estimated number of aircraft per type, either as a number or an indicative range. </v>
      </c>
      <c r="E51" s="655"/>
      <c r="F51" s="655"/>
      <c r="G51" s="655"/>
      <c r="H51" s="655"/>
      <c r="I51" s="655"/>
      <c r="J51" s="656"/>
      <c r="K51" s="656"/>
      <c r="L51" s="656"/>
      <c r="M51" s="656"/>
      <c r="N51" s="656"/>
      <c r="O51" s="134"/>
      <c r="P51" s="137"/>
    </row>
    <row r="52" spans="1:16" s="80" customFormat="1" ht="56.25">
      <c r="A52" s="104"/>
      <c r="B52" s="63"/>
      <c r="C52" s="97"/>
      <c r="D52" s="635" t="str">
        <f>Translations!$B$178</f>
        <v>
Generic aircraft type 
(ICAO aircraft type designator)</v>
      </c>
      <c r="E52" s="636"/>
      <c r="F52" s="635" t="str">
        <f>Translations!$B$179</f>
        <v>
Sub-type (optional input)</v>
      </c>
      <c r="G52" s="636"/>
      <c r="H52" s="644" t="str">
        <f>Translations!$B$190</f>
        <v>
Estimated number of aircraft to be operated</v>
      </c>
      <c r="I52" s="644"/>
      <c r="J52" s="142" t="str">
        <f>Translations!$B$181</f>
        <v>jet kerosene
(Jet A1 or Jet A)</v>
      </c>
      <c r="K52" s="142" t="str">
        <f>Translations!$B$182</f>
        <v>jet gasoline 
(Jet B)</v>
      </c>
      <c r="L52" s="142" t="str">
        <f>Translations!$B$183</f>
        <v>aviation gasoline (AvGas)</v>
      </c>
      <c r="M52" s="142" t="str">
        <f>Translations!$B$184</f>
        <v>Biofuel</v>
      </c>
      <c r="N52" s="142" t="str">
        <f>Translations!$B$185</f>
        <v>other alternative fuel</v>
      </c>
      <c r="O52" s="134"/>
      <c r="P52" s="104"/>
    </row>
    <row r="53" spans="1:16" s="80" customFormat="1" ht="15.75">
      <c r="A53" s="104"/>
      <c r="B53" s="17"/>
      <c r="C53" s="97"/>
      <c r="D53" s="634"/>
      <c r="E53" s="634"/>
      <c r="F53" s="634"/>
      <c r="G53" s="634"/>
      <c r="H53" s="634"/>
      <c r="I53" s="634"/>
      <c r="J53" s="14"/>
      <c r="K53" s="14"/>
      <c r="L53" s="14"/>
      <c r="M53" s="14"/>
      <c r="N53" s="14"/>
      <c r="O53" s="134"/>
      <c r="P53" s="104"/>
    </row>
    <row r="54" spans="1:16" s="80" customFormat="1" ht="15.75">
      <c r="A54" s="104"/>
      <c r="B54" s="17"/>
      <c r="C54" s="97"/>
      <c r="D54" s="634"/>
      <c r="E54" s="634"/>
      <c r="F54" s="634"/>
      <c r="G54" s="634"/>
      <c r="H54" s="634"/>
      <c r="I54" s="634"/>
      <c r="J54" s="14"/>
      <c r="K54" s="14"/>
      <c r="L54" s="14"/>
      <c r="M54" s="14"/>
      <c r="N54" s="14"/>
      <c r="O54" s="134"/>
      <c r="P54" s="104"/>
    </row>
    <row r="55" spans="1:16" s="80" customFormat="1" ht="15.75">
      <c r="A55" s="104"/>
      <c r="B55" s="17"/>
      <c r="C55" s="97"/>
      <c r="D55" s="634"/>
      <c r="E55" s="634"/>
      <c r="F55" s="634"/>
      <c r="G55" s="634"/>
      <c r="H55" s="634"/>
      <c r="I55" s="634"/>
      <c r="J55" s="14"/>
      <c r="K55" s="14"/>
      <c r="L55" s="14"/>
      <c r="M55" s="14"/>
      <c r="N55" s="14"/>
      <c r="O55" s="134"/>
      <c r="P55" s="104"/>
    </row>
    <row r="56" spans="1:16" s="80" customFormat="1" ht="15.75">
      <c r="A56" s="104"/>
      <c r="B56" s="17"/>
      <c r="C56" s="97"/>
      <c r="D56" s="634"/>
      <c r="E56" s="634"/>
      <c r="F56" s="634"/>
      <c r="G56" s="634"/>
      <c r="H56" s="634"/>
      <c r="I56" s="634"/>
      <c r="J56" s="14"/>
      <c r="K56" s="14"/>
      <c r="L56" s="14"/>
      <c r="M56" s="14"/>
      <c r="N56" s="14"/>
      <c r="O56" s="134"/>
      <c r="P56" s="104"/>
    </row>
    <row r="57" spans="1:16" s="80" customFormat="1" ht="15.75">
      <c r="A57" s="104"/>
      <c r="B57" s="17"/>
      <c r="C57" s="97"/>
      <c r="D57" s="634"/>
      <c r="E57" s="634"/>
      <c r="F57" s="634"/>
      <c r="G57" s="634"/>
      <c r="H57" s="634"/>
      <c r="I57" s="634"/>
      <c r="J57" s="14"/>
      <c r="K57" s="14"/>
      <c r="L57" s="14"/>
      <c r="M57" s="14"/>
      <c r="N57" s="14"/>
      <c r="O57" s="134"/>
      <c r="P57" s="104"/>
    </row>
    <row r="58" spans="1:16" s="80" customFormat="1" ht="15.75">
      <c r="A58" s="104"/>
      <c r="B58" s="17"/>
      <c r="C58" s="97"/>
      <c r="D58" s="634"/>
      <c r="E58" s="634"/>
      <c r="F58" s="634"/>
      <c r="G58" s="634"/>
      <c r="H58" s="634"/>
      <c r="I58" s="634"/>
      <c r="J58" s="14"/>
      <c r="K58" s="14"/>
      <c r="L58" s="14"/>
      <c r="M58" s="14"/>
      <c r="N58" s="14"/>
      <c r="O58" s="134"/>
      <c r="P58" s="104"/>
    </row>
    <row r="59" spans="1:16" s="80" customFormat="1" ht="15.75">
      <c r="A59" s="104"/>
      <c r="B59" s="17"/>
      <c r="C59" s="97"/>
      <c r="D59" s="634"/>
      <c r="E59" s="634"/>
      <c r="F59" s="634"/>
      <c r="G59" s="634"/>
      <c r="H59" s="634"/>
      <c r="I59" s="634"/>
      <c r="J59" s="14"/>
      <c r="K59" s="14"/>
      <c r="L59" s="14"/>
      <c r="M59" s="14"/>
      <c r="N59" s="14"/>
      <c r="O59" s="134"/>
      <c r="P59" s="104"/>
    </row>
    <row r="60" spans="1:16" s="80" customFormat="1" ht="15.75">
      <c r="A60" s="104"/>
      <c r="B60" s="17"/>
      <c r="C60" s="97"/>
      <c r="D60" s="634"/>
      <c r="E60" s="634"/>
      <c r="F60" s="634"/>
      <c r="G60" s="634"/>
      <c r="H60" s="634"/>
      <c r="I60" s="634"/>
      <c r="J60" s="14"/>
      <c r="K60" s="14"/>
      <c r="L60" s="14"/>
      <c r="M60" s="14"/>
      <c r="N60" s="14"/>
      <c r="O60" s="134"/>
      <c r="P60" s="104"/>
    </row>
    <row r="61" spans="1:16" s="80" customFormat="1" ht="15.75">
      <c r="A61" s="104"/>
      <c r="B61" s="17"/>
      <c r="C61" s="97"/>
      <c r="D61" s="634"/>
      <c r="E61" s="634"/>
      <c r="F61" s="634"/>
      <c r="G61" s="634"/>
      <c r="H61" s="634"/>
      <c r="I61" s="634"/>
      <c r="J61" s="14"/>
      <c r="K61" s="14"/>
      <c r="L61" s="14"/>
      <c r="M61" s="14"/>
      <c r="N61" s="14"/>
      <c r="O61" s="134"/>
      <c r="P61" s="104"/>
    </row>
    <row r="62" spans="1:16" s="80" customFormat="1" ht="15.75">
      <c r="A62" s="104"/>
      <c r="B62" s="17"/>
      <c r="C62" s="97"/>
      <c r="D62" s="634"/>
      <c r="E62" s="634"/>
      <c r="F62" s="634"/>
      <c r="G62" s="634"/>
      <c r="H62" s="634"/>
      <c r="I62" s="634"/>
      <c r="J62" s="14"/>
      <c r="K62" s="14"/>
      <c r="L62" s="14"/>
      <c r="M62" s="14"/>
      <c r="N62" s="14"/>
      <c r="O62" s="134"/>
      <c r="P62" s="104"/>
    </row>
    <row r="63" spans="1:16" s="17" customFormat="1" ht="38.25" customHeight="1">
      <c r="A63" s="92"/>
      <c r="C63" s="97"/>
      <c r="D63"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45"/>
      <c r="F63" s="645"/>
      <c r="G63" s="645"/>
      <c r="H63" s="645"/>
      <c r="I63" s="645"/>
      <c r="J63" s="646"/>
      <c r="K63" s="646"/>
      <c r="L63" s="646"/>
      <c r="M63" s="646"/>
      <c r="N63" s="646"/>
      <c r="O63" s="143"/>
      <c r="P63" s="104"/>
    </row>
    <row r="64" spans="1:16" s="17" customFormat="1" ht="12.75">
      <c r="A64" s="92"/>
      <c r="C64" s="97"/>
      <c r="D64" s="647" t="str">
        <f>Translations!$B$187</f>
        <v>Only in case of very large fleets you should provide the list as a separate sheet in this file.</v>
      </c>
      <c r="E64" s="647"/>
      <c r="F64" s="647"/>
      <c r="G64" s="647"/>
      <c r="H64" s="647"/>
      <c r="I64" s="647"/>
      <c r="J64" s="648"/>
      <c r="K64" s="648"/>
      <c r="L64" s="648"/>
      <c r="M64" s="648"/>
      <c r="N64" s="648"/>
      <c r="O64" s="143"/>
      <c r="P64" s="104"/>
    </row>
    <row r="65" spans="1:16" s="80" customFormat="1" ht="4.5" customHeight="1">
      <c r="A65" s="104"/>
      <c r="C65" s="134"/>
      <c r="D65" s="134"/>
      <c r="E65" s="134"/>
      <c r="F65" s="134"/>
      <c r="G65" s="134"/>
      <c r="H65" s="134"/>
      <c r="I65" s="134"/>
      <c r="J65" s="134"/>
      <c r="K65" s="134"/>
      <c r="L65" s="134"/>
      <c r="M65" s="134"/>
      <c r="N65" s="134"/>
      <c r="O65" s="134"/>
      <c r="P65" s="137"/>
    </row>
    <row r="66" spans="1:16" s="80" customFormat="1" ht="12.75" customHeight="1">
      <c r="A66" s="104"/>
      <c r="B66" s="375"/>
      <c r="C66" s="387"/>
      <c r="D66" s="390"/>
      <c r="E66" s="388"/>
      <c r="F66" s="388"/>
      <c r="G66" s="388"/>
      <c r="H66" s="388"/>
      <c r="I66" s="388"/>
      <c r="J66" s="388"/>
      <c r="K66" s="388"/>
      <c r="L66" s="388"/>
      <c r="M66" s="388"/>
      <c r="N66" s="388"/>
      <c r="O66" s="388"/>
      <c r="P66" s="137"/>
    </row>
    <row r="67" spans="1:16" s="80" customFormat="1" ht="28.5" customHeight="1">
      <c r="A67" s="104"/>
      <c r="B67" s="375"/>
      <c r="C67" s="387" t="s">
        <v>263</v>
      </c>
      <c r="D67" s="492" t="str">
        <f>Translations!$B$914</f>
        <v>Please provide an indicative list of additional aircraft types expected to be used, which will carry out international flights falling within the scope of CORSIA.</v>
      </c>
      <c r="E67" s="578"/>
      <c r="F67" s="578"/>
      <c r="G67" s="578"/>
      <c r="H67" s="578"/>
      <c r="I67" s="578"/>
      <c r="J67" s="554"/>
      <c r="K67" s="554"/>
      <c r="L67" s="554"/>
      <c r="M67" s="554"/>
      <c r="N67" s="554"/>
      <c r="O67" s="388"/>
      <c r="P67" s="137"/>
    </row>
    <row r="68" spans="1:16" s="80" customFormat="1" ht="12.75" customHeight="1">
      <c r="A68" s="104"/>
      <c r="B68" s="382"/>
      <c r="C68" s="387"/>
      <c r="D68" s="624" t="str">
        <f>Translations!$B$915</f>
        <v>Please list only aircraft not already mentioned under points (a) to (c) above.</v>
      </c>
      <c r="E68" s="641"/>
      <c r="F68" s="641"/>
      <c r="G68" s="641"/>
      <c r="H68" s="641"/>
      <c r="I68" s="641"/>
      <c r="J68" s="554"/>
      <c r="K68" s="554"/>
      <c r="L68" s="554"/>
      <c r="M68" s="554"/>
      <c r="N68" s="554"/>
      <c r="O68" s="388"/>
      <c r="P68" s="137"/>
    </row>
    <row r="69" spans="1:16" s="17" customFormat="1" ht="3.75" customHeight="1">
      <c r="A69" s="92"/>
      <c r="B69" s="375"/>
      <c r="C69" s="387"/>
      <c r="D69" s="96"/>
      <c r="G69" s="113"/>
      <c r="H69" s="113"/>
      <c r="O69" s="388"/>
      <c r="P69" s="104"/>
    </row>
    <row r="70" spans="1:16" s="80" customFormat="1" ht="70.5" customHeight="1">
      <c r="A70" s="104"/>
      <c r="B70" s="382"/>
      <c r="C70" s="387"/>
      <c r="D70" s="635" t="str">
        <f>Translations!$B$178</f>
        <v>
Generic aircraft type 
(ICAO aircraft type designator)</v>
      </c>
      <c r="E70" s="636"/>
      <c r="F70" s="635" t="str">
        <f>Translations!$B$179</f>
        <v>
Sub-type (optional input)</v>
      </c>
      <c r="G70" s="636"/>
      <c r="H70" s="644" t="str">
        <f>Translations!$B$190</f>
        <v>
Estimated number of aircraft to be operated</v>
      </c>
      <c r="I70" s="644"/>
      <c r="J70" s="142" t="str">
        <f>Translations!$B$181</f>
        <v>jet kerosene
(Jet A1 or Jet A)</v>
      </c>
      <c r="K70" s="142" t="str">
        <f>Translations!$B$182</f>
        <v>jet gasoline 
(Jet B)</v>
      </c>
      <c r="L70" s="142" t="str">
        <f>Translations!$B$183</f>
        <v>aviation gasoline (AvGas)</v>
      </c>
      <c r="M70" s="142" t="str">
        <f>Translations!$B$184</f>
        <v>Biofuel</v>
      </c>
      <c r="N70" s="142" t="str">
        <f>Translations!$B$185</f>
        <v>other alternative fuel</v>
      </c>
      <c r="O70" s="388"/>
      <c r="P70" s="104"/>
    </row>
    <row r="71" spans="1:16" s="80" customFormat="1" ht="12.75">
      <c r="A71" s="104"/>
      <c r="B71" s="375"/>
      <c r="C71" s="387"/>
      <c r="D71" s="634"/>
      <c r="E71" s="634"/>
      <c r="F71" s="634"/>
      <c r="G71" s="634"/>
      <c r="H71" s="640"/>
      <c r="I71" s="640"/>
      <c r="J71" s="14"/>
      <c r="K71" s="14"/>
      <c r="L71" s="14"/>
      <c r="M71" s="14"/>
      <c r="N71" s="14"/>
      <c r="O71" s="388"/>
      <c r="P71" s="104"/>
    </row>
    <row r="72" spans="1:16" s="80" customFormat="1" ht="12.75">
      <c r="A72" s="104"/>
      <c r="B72" s="375"/>
      <c r="C72" s="387"/>
      <c r="D72" s="634"/>
      <c r="E72" s="634"/>
      <c r="F72" s="634"/>
      <c r="G72" s="634"/>
      <c r="H72" s="640"/>
      <c r="I72" s="640"/>
      <c r="J72" s="14"/>
      <c r="K72" s="14"/>
      <c r="L72" s="14"/>
      <c r="M72" s="14"/>
      <c r="N72" s="14"/>
      <c r="O72" s="388"/>
      <c r="P72" s="104"/>
    </row>
    <row r="73" spans="1:16" s="80" customFormat="1" ht="12.75">
      <c r="A73" s="104"/>
      <c r="B73" s="375"/>
      <c r="C73" s="387"/>
      <c r="D73" s="642"/>
      <c r="E73" s="643"/>
      <c r="F73" s="634"/>
      <c r="G73" s="634"/>
      <c r="H73" s="640"/>
      <c r="I73" s="640"/>
      <c r="J73" s="14"/>
      <c r="K73" s="14"/>
      <c r="L73" s="14"/>
      <c r="M73" s="14"/>
      <c r="N73" s="14"/>
      <c r="O73" s="388"/>
      <c r="P73" s="104"/>
    </row>
    <row r="74" spans="1:16" s="80" customFormat="1" ht="12.75">
      <c r="A74" s="104"/>
      <c r="B74" s="375"/>
      <c r="C74" s="387"/>
      <c r="D74" s="642"/>
      <c r="E74" s="643"/>
      <c r="F74" s="634"/>
      <c r="G74" s="634"/>
      <c r="H74" s="640"/>
      <c r="I74" s="640"/>
      <c r="J74" s="14"/>
      <c r="K74" s="14"/>
      <c r="L74" s="14"/>
      <c r="M74" s="14"/>
      <c r="N74" s="14"/>
      <c r="O74" s="388"/>
      <c r="P74" s="104"/>
    </row>
    <row r="75" spans="1:16" s="80" customFormat="1" ht="12.75">
      <c r="A75" s="104"/>
      <c r="B75" s="375"/>
      <c r="C75" s="387"/>
      <c r="D75" s="642"/>
      <c r="E75" s="643"/>
      <c r="F75" s="634"/>
      <c r="G75" s="634"/>
      <c r="H75" s="640"/>
      <c r="I75" s="640"/>
      <c r="J75" s="14"/>
      <c r="K75" s="14"/>
      <c r="L75" s="14"/>
      <c r="M75" s="14"/>
      <c r="N75" s="14"/>
      <c r="O75" s="388"/>
      <c r="P75" s="104"/>
    </row>
    <row r="76" spans="1:16" s="80" customFormat="1" ht="12.75">
      <c r="A76" s="104"/>
      <c r="B76" s="375"/>
      <c r="C76" s="387"/>
      <c r="D76" s="642"/>
      <c r="E76" s="643"/>
      <c r="F76" s="634"/>
      <c r="G76" s="634"/>
      <c r="H76" s="640"/>
      <c r="I76" s="640"/>
      <c r="J76" s="14"/>
      <c r="K76" s="14"/>
      <c r="L76" s="14"/>
      <c r="M76" s="14"/>
      <c r="N76" s="14"/>
      <c r="O76" s="388"/>
      <c r="P76" s="104"/>
    </row>
    <row r="77" spans="1:16" s="80" customFormat="1" ht="12.75">
      <c r="A77" s="104"/>
      <c r="B77" s="375"/>
      <c r="C77" s="387"/>
      <c r="D77" s="642"/>
      <c r="E77" s="643"/>
      <c r="F77" s="634"/>
      <c r="G77" s="634"/>
      <c r="H77" s="640"/>
      <c r="I77" s="640"/>
      <c r="J77" s="14"/>
      <c r="K77" s="14"/>
      <c r="L77" s="14"/>
      <c r="M77" s="14"/>
      <c r="N77" s="14"/>
      <c r="O77" s="388"/>
      <c r="P77" s="104"/>
    </row>
    <row r="78" spans="1:16" s="80" customFormat="1" ht="12.75">
      <c r="A78" s="104"/>
      <c r="B78" s="375"/>
      <c r="C78" s="387"/>
      <c r="D78" s="642"/>
      <c r="E78" s="643"/>
      <c r="F78" s="634"/>
      <c r="G78" s="634"/>
      <c r="H78" s="640"/>
      <c r="I78" s="640"/>
      <c r="J78" s="14"/>
      <c r="K78" s="14"/>
      <c r="L78" s="14"/>
      <c r="M78" s="14"/>
      <c r="N78" s="14"/>
      <c r="O78" s="388"/>
      <c r="P78" s="104"/>
    </row>
    <row r="79" spans="1:16" s="80" customFormat="1" ht="12.75">
      <c r="A79" s="104"/>
      <c r="B79" s="375"/>
      <c r="C79" s="387"/>
      <c r="D79" s="642"/>
      <c r="E79" s="643"/>
      <c r="F79" s="634"/>
      <c r="G79" s="634"/>
      <c r="H79" s="640"/>
      <c r="I79" s="640"/>
      <c r="J79" s="14"/>
      <c r="K79" s="14"/>
      <c r="L79" s="14"/>
      <c r="M79" s="14"/>
      <c r="N79" s="14"/>
      <c r="O79" s="388"/>
      <c r="P79" s="104"/>
    </row>
    <row r="80" spans="1:16" s="80" customFormat="1" ht="12.75">
      <c r="A80" s="104"/>
      <c r="B80" s="375"/>
      <c r="C80" s="387"/>
      <c r="D80" s="642"/>
      <c r="E80" s="643"/>
      <c r="F80" s="634"/>
      <c r="G80" s="634"/>
      <c r="H80" s="640"/>
      <c r="I80" s="640"/>
      <c r="J80" s="14"/>
      <c r="K80" s="14"/>
      <c r="L80" s="14"/>
      <c r="M80" s="14"/>
      <c r="N80" s="14"/>
      <c r="O80" s="388"/>
      <c r="P80" s="104"/>
    </row>
    <row r="81" spans="1:16" s="17" customFormat="1" ht="38.25" customHeight="1">
      <c r="A81" s="92"/>
      <c r="B81" s="375"/>
      <c r="C81" s="387"/>
      <c r="D8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45"/>
      <c r="F81" s="645"/>
      <c r="G81" s="645"/>
      <c r="H81" s="645"/>
      <c r="I81" s="645"/>
      <c r="J81" s="646"/>
      <c r="K81" s="646"/>
      <c r="L81" s="646"/>
      <c r="M81" s="646"/>
      <c r="N81" s="646"/>
      <c r="O81" s="388"/>
      <c r="P81" s="104"/>
    </row>
    <row r="82" spans="1:16" s="17" customFormat="1" ht="12.75">
      <c r="A82" s="92"/>
      <c r="B82" s="375"/>
      <c r="C82" s="387"/>
      <c r="D82" s="647" t="str">
        <f>Translations!$B$187</f>
        <v>Only in case of very large fleets you should provide the list as a separate sheet in this file.</v>
      </c>
      <c r="E82" s="647"/>
      <c r="F82" s="647"/>
      <c r="G82" s="647"/>
      <c r="H82" s="647"/>
      <c r="I82" s="647"/>
      <c r="J82" s="648"/>
      <c r="K82" s="648"/>
      <c r="L82" s="648"/>
      <c r="M82" s="648"/>
      <c r="N82" s="648"/>
      <c r="O82" s="388"/>
      <c r="P82" s="104"/>
    </row>
    <row r="83" spans="1:16" s="80" customFormat="1" ht="15.75">
      <c r="A83" s="104"/>
      <c r="B83" s="375"/>
      <c r="C83" s="387"/>
      <c r="D83" s="388"/>
      <c r="E83" s="388"/>
      <c r="F83" s="388"/>
      <c r="G83" s="388"/>
      <c r="H83" s="388"/>
      <c r="I83" s="388"/>
      <c r="J83" s="388"/>
      <c r="K83" s="388"/>
      <c r="L83" s="388"/>
      <c r="M83" s="388"/>
      <c r="N83" s="388"/>
      <c r="O83" s="388"/>
      <c r="P83" s="137"/>
    </row>
    <row r="84" spans="1:16" s="80" customFormat="1" ht="4.5" customHeight="1">
      <c r="A84" s="104"/>
      <c r="B84" s="17"/>
      <c r="C84" s="389"/>
      <c r="D84" s="144"/>
      <c r="E84" s="144"/>
      <c r="F84" s="144"/>
      <c r="G84" s="144"/>
      <c r="H84" s="144"/>
      <c r="I84" s="144"/>
      <c r="J84" s="144"/>
      <c r="K84" s="144"/>
      <c r="L84" s="144"/>
      <c r="M84" s="144"/>
      <c r="N84" s="144"/>
      <c r="O84" s="134"/>
      <c r="P84" s="137"/>
    </row>
    <row r="85" spans="1:16" s="136" customFormat="1" ht="12.75">
      <c r="A85" s="365"/>
      <c r="C85" s="145"/>
      <c r="D85" s="654" t="str">
        <f>Translations!$B$916</f>
        <v>&lt;&lt;&lt; If you have chosen the t-km monitoring plan in section 2(c), click here to continue with section 4(i). &gt;&gt;&gt;</v>
      </c>
      <c r="E85" s="581"/>
      <c r="F85" s="581"/>
      <c r="G85" s="581"/>
      <c r="H85" s="581"/>
      <c r="I85" s="581"/>
      <c r="J85" s="582"/>
      <c r="K85" s="582"/>
      <c r="L85" s="582"/>
      <c r="M85" s="582"/>
      <c r="N85" s="582"/>
      <c r="O85" s="145"/>
      <c r="P85" s="146"/>
    </row>
    <row r="86" spans="1:16" s="80" customFormat="1" ht="12.75" customHeight="1">
      <c r="A86" s="104"/>
      <c r="C86" s="134"/>
      <c r="D86" s="134"/>
      <c r="E86" s="134"/>
      <c r="F86" s="134"/>
      <c r="G86" s="134"/>
      <c r="H86" s="134"/>
      <c r="I86" s="134"/>
      <c r="J86" s="134"/>
      <c r="K86" s="134"/>
      <c r="L86" s="134"/>
      <c r="M86" s="134"/>
      <c r="N86" s="134"/>
      <c r="O86" s="134"/>
      <c r="P86" s="137"/>
    </row>
    <row r="87" spans="1:16" s="17" customFormat="1" ht="12.75" customHeight="1">
      <c r="A87" s="92"/>
      <c r="B87" s="382"/>
      <c r="C87" s="387"/>
      <c r="D87" s="391"/>
      <c r="E87" s="391"/>
      <c r="F87" s="391"/>
      <c r="G87" s="391"/>
      <c r="H87" s="391"/>
      <c r="I87" s="391"/>
      <c r="J87" s="392"/>
      <c r="K87" s="392"/>
      <c r="L87" s="392"/>
      <c r="M87" s="392"/>
      <c r="N87" s="392"/>
      <c r="O87" s="388"/>
      <c r="P87" s="104"/>
    </row>
    <row r="88" spans="1:16" s="17" customFormat="1" ht="31.5" customHeight="1">
      <c r="A88" s="92"/>
      <c r="B88" s="382"/>
      <c r="C88" s="97"/>
      <c r="D88"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60"/>
      <c r="F88" s="660"/>
      <c r="G88" s="660"/>
      <c r="H88" s="660"/>
      <c r="I88" s="660"/>
      <c r="J88" s="661"/>
      <c r="K88" s="661"/>
      <c r="L88" s="661"/>
      <c r="M88" s="661"/>
      <c r="N88" s="661"/>
      <c r="O88" s="388"/>
      <c r="P88" s="104"/>
    </row>
    <row r="89" spans="1:16" s="17" customFormat="1" ht="12.75" customHeight="1">
      <c r="A89" s="92"/>
      <c r="B89" s="382"/>
      <c r="C89" s="387"/>
      <c r="D89" s="391"/>
      <c r="E89" s="391"/>
      <c r="F89" s="391"/>
      <c r="G89" s="391"/>
      <c r="H89" s="391"/>
      <c r="I89" s="391"/>
      <c r="J89" s="392"/>
      <c r="K89" s="392"/>
      <c r="L89" s="392"/>
      <c r="M89" s="392"/>
      <c r="N89" s="392"/>
      <c r="O89" s="388"/>
      <c r="P89" s="104"/>
    </row>
    <row r="90" spans="1:16" s="17" customFormat="1" ht="4.5" customHeight="1">
      <c r="A90" s="92"/>
      <c r="B90" s="393"/>
      <c r="C90" s="394"/>
      <c r="D90" s="395"/>
      <c r="E90" s="395"/>
      <c r="F90" s="395"/>
      <c r="G90" s="395"/>
      <c r="H90" s="395"/>
      <c r="I90" s="395"/>
      <c r="J90" s="396"/>
      <c r="K90" s="396"/>
      <c r="L90" s="396"/>
      <c r="M90" s="396"/>
      <c r="N90" s="396"/>
      <c r="O90" s="267"/>
      <c r="P90" s="104"/>
    </row>
    <row r="91" spans="1:16" s="17" customFormat="1" ht="25.5" customHeight="1">
      <c r="A91" s="92"/>
      <c r="B91" s="63"/>
      <c r="C91" s="97" t="s">
        <v>264</v>
      </c>
      <c r="D91" s="492" t="str">
        <f>Translations!$B$918</f>
        <v>Please provide details about the systems, procedures and responsibilities used to track the completeness of the list of emission sources (aircraft used) and fuels used over the monitoring year.</v>
      </c>
      <c r="E91" s="578"/>
      <c r="F91" s="578"/>
      <c r="G91" s="578"/>
      <c r="H91" s="578"/>
      <c r="I91" s="578"/>
      <c r="J91" s="554"/>
      <c r="K91" s="554"/>
      <c r="L91" s="554"/>
      <c r="M91" s="554"/>
      <c r="N91" s="554"/>
      <c r="O91" s="74"/>
      <c r="P91" s="104"/>
    </row>
    <row r="92" spans="1:16" s="17" customFormat="1" ht="32.25" customHeight="1">
      <c r="A92" s="92"/>
      <c r="B92" s="63"/>
      <c r="C92" s="97"/>
      <c r="D92" s="602"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80"/>
      <c r="F92" s="580"/>
      <c r="G92" s="580"/>
      <c r="H92" s="580"/>
      <c r="I92" s="580"/>
      <c r="J92" s="554"/>
      <c r="K92" s="554"/>
      <c r="L92" s="554"/>
      <c r="M92" s="554"/>
      <c r="N92" s="554"/>
      <c r="O92" s="74"/>
      <c r="P92" s="104"/>
    </row>
    <row r="93" spans="1:16" s="17" customFormat="1" ht="12.75" customHeight="1">
      <c r="A93" s="92"/>
      <c r="C93" s="147"/>
      <c r="D93" s="625" t="str">
        <f>Translations!$B$194</f>
        <v>Title of procedure</v>
      </c>
      <c r="E93" s="626"/>
      <c r="F93" s="629"/>
      <c r="G93" s="629"/>
      <c r="H93" s="629"/>
      <c r="I93" s="629"/>
      <c r="J93" s="606"/>
      <c r="K93" s="606"/>
      <c r="L93" s="606"/>
      <c r="M93" s="606"/>
      <c r="N93" s="606"/>
      <c r="O93" s="74"/>
      <c r="P93" s="104"/>
    </row>
    <row r="94" spans="1:16" s="17" customFormat="1" ht="12.75" customHeight="1">
      <c r="A94" s="92"/>
      <c r="C94" s="147"/>
      <c r="D94" s="625" t="str">
        <f>Translations!$B$195</f>
        <v>Reference for procedure</v>
      </c>
      <c r="E94" s="626"/>
      <c r="F94" s="629"/>
      <c r="G94" s="629"/>
      <c r="H94" s="629"/>
      <c r="I94" s="629"/>
      <c r="J94" s="606"/>
      <c r="K94" s="606"/>
      <c r="L94" s="606"/>
      <c r="M94" s="606"/>
      <c r="N94" s="606"/>
      <c r="O94" s="74"/>
      <c r="P94" s="104"/>
    </row>
    <row r="95" spans="1:16" s="17" customFormat="1" ht="12.75">
      <c r="A95" s="92"/>
      <c r="B95" s="63" t="str">
        <f>Translations!$B$196</f>
        <v>
</v>
      </c>
      <c r="C95" s="147"/>
      <c r="D95" s="625" t="str">
        <f>Translations!$B$197</f>
        <v>Brief description of procedure</v>
      </c>
      <c r="E95" s="626"/>
      <c r="F95" s="629"/>
      <c r="G95" s="629"/>
      <c r="H95" s="629"/>
      <c r="I95" s="629"/>
      <c r="J95" s="606"/>
      <c r="K95" s="606"/>
      <c r="L95" s="606"/>
      <c r="M95" s="606"/>
      <c r="N95" s="606"/>
      <c r="O95" s="74"/>
      <c r="P95" s="104"/>
    </row>
    <row r="96" spans="1:16" s="17" customFormat="1" ht="38.25" customHeight="1">
      <c r="A96" s="92"/>
      <c r="B96" s="63"/>
      <c r="C96" s="147"/>
      <c r="D96" s="625" t="str">
        <f>Translations!$B$198</f>
        <v>Post or department responsible for data maintenance</v>
      </c>
      <c r="E96" s="626"/>
      <c r="F96" s="629"/>
      <c r="G96" s="629"/>
      <c r="H96" s="629"/>
      <c r="I96" s="629"/>
      <c r="J96" s="606"/>
      <c r="K96" s="606"/>
      <c r="L96" s="606"/>
      <c r="M96" s="606"/>
      <c r="N96" s="606"/>
      <c r="O96" s="74"/>
      <c r="P96" s="104"/>
    </row>
    <row r="97" spans="1:16" s="17" customFormat="1" ht="25.5" customHeight="1">
      <c r="A97" s="92"/>
      <c r="B97" s="63"/>
      <c r="C97" s="147"/>
      <c r="D97" s="625" t="str">
        <f>Translations!$B$199</f>
        <v>Location where records are kept</v>
      </c>
      <c r="E97" s="626"/>
      <c r="F97" s="629"/>
      <c r="G97" s="629"/>
      <c r="H97" s="629"/>
      <c r="I97" s="629"/>
      <c r="J97" s="606"/>
      <c r="K97" s="606"/>
      <c r="L97" s="606"/>
      <c r="M97" s="606"/>
      <c r="N97" s="606"/>
      <c r="O97" s="74"/>
      <c r="P97" s="104"/>
    </row>
    <row r="98" spans="1:16" s="17" customFormat="1" ht="25.5" customHeight="1">
      <c r="A98" s="92"/>
      <c r="B98" s="63"/>
      <c r="C98" s="147"/>
      <c r="D98" s="625" t="str">
        <f>Translations!$B$200</f>
        <v>Name of system used (where applicable)</v>
      </c>
      <c r="E98" s="626"/>
      <c r="F98" s="629"/>
      <c r="G98" s="629"/>
      <c r="H98" s="629"/>
      <c r="I98" s="629"/>
      <c r="J98" s="606"/>
      <c r="K98" s="606"/>
      <c r="L98" s="606"/>
      <c r="M98" s="606"/>
      <c r="N98" s="606"/>
      <c r="O98" s="74"/>
      <c r="P98" s="104"/>
    </row>
    <row r="99" spans="1:16" s="17" customFormat="1" ht="12.75">
      <c r="A99" s="92"/>
      <c r="C99" s="101"/>
      <c r="D99" s="148"/>
      <c r="E99" s="148"/>
      <c r="F99" s="149"/>
      <c r="G99" s="149"/>
      <c r="H99" s="149"/>
      <c r="I99" s="149"/>
      <c r="J99" s="149"/>
      <c r="K99" s="149"/>
      <c r="L99" s="149"/>
      <c r="M99" s="149"/>
      <c r="N99" s="149"/>
      <c r="O99" s="74"/>
      <c r="P99" s="104"/>
    </row>
    <row r="100" spans="1:16" s="17" customFormat="1" ht="25.5" customHeight="1">
      <c r="A100" s="92"/>
      <c r="B100" s="63"/>
      <c r="C100" s="264" t="s">
        <v>259</v>
      </c>
      <c r="D100" s="578" t="str">
        <f>Translations!$B$201</f>
        <v>Please provide details about the procedures to monitor the completeness of the list of flights operated under the unique designator by aerodrome pair.</v>
      </c>
      <c r="E100" s="578"/>
      <c r="F100" s="578"/>
      <c r="G100" s="578"/>
      <c r="H100" s="578"/>
      <c r="I100" s="578"/>
      <c r="J100" s="554"/>
      <c r="K100" s="554"/>
      <c r="L100" s="554"/>
      <c r="M100" s="554"/>
      <c r="N100" s="554"/>
      <c r="O100" s="150"/>
      <c r="P100" s="151"/>
    </row>
    <row r="101" spans="1:16" s="17" customFormat="1" ht="25.5" customHeight="1">
      <c r="A101" s="92"/>
      <c r="B101" s="63"/>
      <c r="C101" s="147"/>
      <c r="D101" s="638" t="str">
        <f>Translations!$B$202</f>
        <v>Please detail the procedures and systems in place to keep an updated detailed list of aerodrome pairs and flights operated during the monitoring period as well as the procedures in place to ensure completeness and non-duplication of data.</v>
      </c>
      <c r="E101" s="638"/>
      <c r="F101" s="638"/>
      <c r="G101" s="638"/>
      <c r="H101" s="638"/>
      <c r="I101" s="638"/>
      <c r="J101" s="639"/>
      <c r="K101" s="639"/>
      <c r="L101" s="639"/>
      <c r="M101" s="639"/>
      <c r="N101" s="639"/>
      <c r="O101" s="152"/>
      <c r="P101" s="153"/>
    </row>
    <row r="102" spans="1:16" s="17" customFormat="1" ht="12.75" customHeight="1">
      <c r="A102" s="92"/>
      <c r="C102" s="147"/>
      <c r="D102" s="625" t="str">
        <f>Translations!$B$194</f>
        <v>Title of procedure</v>
      </c>
      <c r="E102" s="626"/>
      <c r="F102" s="629"/>
      <c r="G102" s="629"/>
      <c r="H102" s="629"/>
      <c r="I102" s="629"/>
      <c r="J102" s="606"/>
      <c r="K102" s="606"/>
      <c r="L102" s="606"/>
      <c r="M102" s="606"/>
      <c r="N102" s="606"/>
      <c r="O102" s="74"/>
      <c r="P102" s="104"/>
    </row>
    <row r="103" spans="1:16" s="17" customFormat="1" ht="12.75" customHeight="1">
      <c r="A103" s="92"/>
      <c r="C103" s="147"/>
      <c r="D103" s="625" t="str">
        <f>Translations!$B$195</f>
        <v>Reference for procedure</v>
      </c>
      <c r="E103" s="626"/>
      <c r="F103" s="629"/>
      <c r="G103" s="629"/>
      <c r="H103" s="629"/>
      <c r="I103" s="629"/>
      <c r="J103" s="606"/>
      <c r="K103" s="606"/>
      <c r="L103" s="606"/>
      <c r="M103" s="606"/>
      <c r="N103" s="606"/>
      <c r="O103" s="74"/>
      <c r="P103" s="104"/>
    </row>
    <row r="104" spans="1:16" s="17" customFormat="1" ht="12.75">
      <c r="A104" s="92"/>
      <c r="B104" s="63" t="str">
        <f>Translations!$B$196</f>
        <v>
</v>
      </c>
      <c r="C104" s="147"/>
      <c r="D104" s="625" t="str">
        <f>Translations!$B$197</f>
        <v>Brief description of procedure</v>
      </c>
      <c r="E104" s="626"/>
      <c r="F104" s="629"/>
      <c r="G104" s="629"/>
      <c r="H104" s="629"/>
      <c r="I104" s="629"/>
      <c r="J104" s="606"/>
      <c r="K104" s="606"/>
      <c r="L104" s="606"/>
      <c r="M104" s="606"/>
      <c r="N104" s="606"/>
      <c r="O104" s="74"/>
      <c r="P104" s="104"/>
    </row>
    <row r="105" spans="1:16" s="17" customFormat="1" ht="25.5" customHeight="1">
      <c r="A105" s="92"/>
      <c r="B105" s="63"/>
      <c r="C105" s="147"/>
      <c r="D105" s="625" t="str">
        <f>Translations!$B$198</f>
        <v>Post or department responsible for data maintenance</v>
      </c>
      <c r="E105" s="626"/>
      <c r="F105" s="629"/>
      <c r="G105" s="629"/>
      <c r="H105" s="629"/>
      <c r="I105" s="629"/>
      <c r="J105" s="606"/>
      <c r="K105" s="606"/>
      <c r="L105" s="606"/>
      <c r="M105" s="606"/>
      <c r="N105" s="606"/>
      <c r="O105" s="74"/>
      <c r="P105" s="104"/>
    </row>
    <row r="106" spans="1:16" s="17" customFormat="1" ht="12.75" customHeight="1">
      <c r="A106" s="92"/>
      <c r="B106" s="63"/>
      <c r="C106" s="147"/>
      <c r="D106" s="625" t="str">
        <f>Translations!$B$199</f>
        <v>Location where records are kept</v>
      </c>
      <c r="E106" s="626"/>
      <c r="F106" s="629"/>
      <c r="G106" s="629"/>
      <c r="H106" s="629"/>
      <c r="I106" s="629"/>
      <c r="J106" s="606"/>
      <c r="K106" s="606"/>
      <c r="L106" s="606"/>
      <c r="M106" s="606"/>
      <c r="N106" s="606"/>
      <c r="O106" s="74"/>
      <c r="P106" s="104"/>
    </row>
    <row r="107" spans="1:16" s="17" customFormat="1" ht="25.5" customHeight="1">
      <c r="A107" s="92"/>
      <c r="B107" s="63"/>
      <c r="C107" s="147"/>
      <c r="D107" s="625" t="str">
        <f>Translations!$B$200</f>
        <v>Name of system used (where applicable)</v>
      </c>
      <c r="E107" s="626"/>
      <c r="F107" s="629"/>
      <c r="G107" s="629"/>
      <c r="H107" s="629"/>
      <c r="I107" s="629"/>
      <c r="J107" s="606"/>
      <c r="K107" s="606"/>
      <c r="L107" s="606"/>
      <c r="M107" s="606"/>
      <c r="N107" s="606"/>
      <c r="O107" s="74"/>
      <c r="P107" s="104"/>
    </row>
    <row r="108" spans="1:16" s="17" customFormat="1" ht="12.75">
      <c r="A108" s="92"/>
      <c r="C108" s="147"/>
      <c r="D108" s="154"/>
      <c r="E108" s="154"/>
      <c r="F108" s="154"/>
      <c r="G108" s="154"/>
      <c r="H108" s="154"/>
      <c r="I108" s="154"/>
      <c r="J108" s="154"/>
      <c r="K108" s="154"/>
      <c r="L108" s="154"/>
      <c r="M108" s="154"/>
      <c r="N108" s="154"/>
      <c r="O108" s="152"/>
      <c r="P108" s="155"/>
    </row>
    <row r="109" spans="1:16" s="17" customFormat="1" ht="25.5" customHeight="1">
      <c r="A109" s="92"/>
      <c r="B109" s="63"/>
      <c r="C109" s="264" t="s">
        <v>567</v>
      </c>
      <c r="D109" s="492" t="str">
        <f>Translations!$B$920</f>
        <v>Please provide details about the procedures for determining whether flights are covered by Annex I of the Directive and/or CORSIA, ensuring completeness and avoiding double counting.</v>
      </c>
      <c r="E109" s="578"/>
      <c r="F109" s="578"/>
      <c r="G109" s="578"/>
      <c r="H109" s="578"/>
      <c r="I109" s="578"/>
      <c r="J109" s="578"/>
      <c r="K109" s="578"/>
      <c r="L109" s="578"/>
      <c r="M109" s="578"/>
      <c r="N109" s="578"/>
      <c r="O109" s="150"/>
      <c r="P109" s="151"/>
    </row>
    <row r="110" spans="1:16" s="17" customFormat="1" ht="25.5" customHeight="1">
      <c r="A110" s="92"/>
      <c r="B110" s="63"/>
      <c r="C110" s="147"/>
      <c r="D110" s="637"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8"/>
      <c r="F110" s="638"/>
      <c r="G110" s="638"/>
      <c r="H110" s="638"/>
      <c r="I110" s="638"/>
      <c r="J110" s="639"/>
      <c r="K110" s="639"/>
      <c r="L110" s="639"/>
      <c r="M110" s="639"/>
      <c r="N110" s="639"/>
      <c r="O110" s="156"/>
      <c r="P110" s="153"/>
    </row>
    <row r="111" spans="1:16" s="17" customFormat="1" ht="38.25" customHeight="1">
      <c r="A111" s="92"/>
      <c r="B111" s="63"/>
      <c r="C111" s="147"/>
      <c r="D111" s="637"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8"/>
      <c r="F111" s="638"/>
      <c r="G111" s="638"/>
      <c r="H111" s="638"/>
      <c r="I111" s="638"/>
      <c r="J111" s="639"/>
      <c r="K111" s="639"/>
      <c r="L111" s="639"/>
      <c r="M111" s="639"/>
      <c r="N111" s="639"/>
      <c r="O111" s="156"/>
      <c r="P111" s="153"/>
    </row>
    <row r="112" spans="1:16" s="17" customFormat="1" ht="12.75" customHeight="1">
      <c r="A112" s="92"/>
      <c r="B112" s="63"/>
      <c r="C112" s="147"/>
      <c r="D112" s="662" t="str">
        <f>Translations!$B$871</f>
        <v>https://ec.europa.eu/clima/sites/clima/files/ets/monitoring/docs/gd2_guidance_aircraft_en.pdf</v>
      </c>
      <c r="E112" s="663"/>
      <c r="F112" s="663"/>
      <c r="G112" s="663"/>
      <c r="H112" s="663"/>
      <c r="I112" s="663"/>
      <c r="J112" s="663"/>
      <c r="K112" s="663"/>
      <c r="L112" s="663"/>
      <c r="M112" s="663"/>
      <c r="N112" s="663"/>
      <c r="O112" s="156"/>
      <c r="P112" s="153"/>
    </row>
    <row r="113" spans="1:16" s="17" customFormat="1" ht="4.5" customHeight="1">
      <c r="A113" s="92"/>
      <c r="B113" s="382"/>
      <c r="C113" s="387"/>
      <c r="D113" s="391"/>
      <c r="E113" s="391"/>
      <c r="F113" s="391"/>
      <c r="G113" s="391"/>
      <c r="H113" s="391"/>
      <c r="I113" s="391"/>
      <c r="J113" s="392"/>
      <c r="K113" s="392"/>
      <c r="L113" s="392"/>
      <c r="M113" s="392"/>
      <c r="N113" s="392"/>
      <c r="O113" s="388"/>
      <c r="P113" s="104"/>
    </row>
    <row r="114" spans="1:16" s="17" customFormat="1" ht="25.5" customHeight="1">
      <c r="A114" s="92"/>
      <c r="B114" s="382"/>
      <c r="C114" s="97"/>
      <c r="D114" s="607" t="str">
        <f>Translations!$B$923</f>
        <v>For differences in coverage of EU ETS and CORSIA, please see sheet "Guidelines and conditions" of this template, and relevant guidance material provided.</v>
      </c>
      <c r="E114" s="607"/>
      <c r="F114" s="607"/>
      <c r="G114" s="607"/>
      <c r="H114" s="607"/>
      <c r="I114" s="607"/>
      <c r="J114" s="607"/>
      <c r="K114" s="607"/>
      <c r="L114" s="607"/>
      <c r="M114" s="607"/>
      <c r="N114" s="607"/>
      <c r="O114" s="388"/>
      <c r="P114" s="104"/>
    </row>
    <row r="115" spans="1:16" s="17" customFormat="1" ht="4.5" customHeight="1">
      <c r="A115" s="92"/>
      <c r="B115" s="382"/>
      <c r="C115" s="387"/>
      <c r="D115" s="391"/>
      <c r="E115" s="391"/>
      <c r="F115" s="391"/>
      <c r="G115" s="391"/>
      <c r="H115" s="391"/>
      <c r="I115" s="391"/>
      <c r="J115" s="392"/>
      <c r="K115" s="392"/>
      <c r="L115" s="392"/>
      <c r="M115" s="392"/>
      <c r="N115" s="392"/>
      <c r="O115" s="388"/>
      <c r="P115" s="104"/>
    </row>
    <row r="116" spans="1:16" s="17" customFormat="1" ht="12.75" customHeight="1">
      <c r="A116" s="92"/>
      <c r="C116" s="147"/>
      <c r="D116" s="625" t="str">
        <f>Translations!$B$194</f>
        <v>Title of procedure</v>
      </c>
      <c r="E116" s="626"/>
      <c r="F116" s="629"/>
      <c r="G116" s="629"/>
      <c r="H116" s="629"/>
      <c r="I116" s="629"/>
      <c r="J116" s="606"/>
      <c r="K116" s="606"/>
      <c r="L116" s="606"/>
      <c r="M116" s="606"/>
      <c r="N116" s="606"/>
      <c r="O116" s="74"/>
      <c r="P116" s="104"/>
    </row>
    <row r="117" spans="1:16" s="17" customFormat="1" ht="12.75" customHeight="1">
      <c r="A117" s="92"/>
      <c r="C117" s="147"/>
      <c r="D117" s="625" t="str">
        <f>Translations!$B$195</f>
        <v>Reference for procedure</v>
      </c>
      <c r="E117" s="626"/>
      <c r="F117" s="629"/>
      <c r="G117" s="629"/>
      <c r="H117" s="629"/>
      <c r="I117" s="629"/>
      <c r="J117" s="606"/>
      <c r="K117" s="606"/>
      <c r="L117" s="606"/>
      <c r="M117" s="606"/>
      <c r="N117" s="606"/>
      <c r="O117" s="74"/>
      <c r="P117" s="104"/>
    </row>
    <row r="118" spans="1:16" s="17" customFormat="1" ht="12.75">
      <c r="A118" s="92"/>
      <c r="B118" s="63" t="str">
        <f>Translations!$B$196</f>
        <v>
</v>
      </c>
      <c r="C118" s="147"/>
      <c r="D118" s="625" t="str">
        <f>Translations!$B$197</f>
        <v>Brief description of procedure</v>
      </c>
      <c r="E118" s="626"/>
      <c r="F118" s="629"/>
      <c r="G118" s="629"/>
      <c r="H118" s="629"/>
      <c r="I118" s="629"/>
      <c r="J118" s="606"/>
      <c r="K118" s="606"/>
      <c r="L118" s="606"/>
      <c r="M118" s="606"/>
      <c r="N118" s="606"/>
      <c r="O118" s="74"/>
      <c r="P118" s="104"/>
    </row>
    <row r="119" spans="1:16" s="17" customFormat="1" ht="42.75" customHeight="1">
      <c r="A119" s="92"/>
      <c r="B119" s="63"/>
      <c r="C119" s="147"/>
      <c r="D119" s="625" t="str">
        <f>Translations!$B$198</f>
        <v>Post or department responsible for data maintenance</v>
      </c>
      <c r="E119" s="626"/>
      <c r="F119" s="629"/>
      <c r="G119" s="629"/>
      <c r="H119" s="629"/>
      <c r="I119" s="629"/>
      <c r="J119" s="606"/>
      <c r="K119" s="606"/>
      <c r="L119" s="606"/>
      <c r="M119" s="606"/>
      <c r="N119" s="606"/>
      <c r="O119" s="74"/>
      <c r="P119" s="104"/>
    </row>
    <row r="120" spans="1:16" s="17" customFormat="1" ht="25.5" customHeight="1">
      <c r="A120" s="92"/>
      <c r="B120" s="63"/>
      <c r="C120" s="147"/>
      <c r="D120" s="625" t="str">
        <f>Translations!$B$199</f>
        <v>Location where records are kept</v>
      </c>
      <c r="E120" s="626"/>
      <c r="F120" s="629"/>
      <c r="G120" s="629"/>
      <c r="H120" s="629"/>
      <c r="I120" s="629"/>
      <c r="J120" s="606"/>
      <c r="K120" s="606"/>
      <c r="L120" s="606"/>
      <c r="M120" s="606"/>
      <c r="N120" s="606"/>
      <c r="O120" s="74"/>
      <c r="P120" s="104"/>
    </row>
    <row r="121" spans="1:16" s="17" customFormat="1" ht="25.5" customHeight="1">
      <c r="A121" s="92"/>
      <c r="B121" s="63"/>
      <c r="C121" s="147"/>
      <c r="D121" s="625" t="str">
        <f>Translations!$B$200</f>
        <v>Name of system used (where applicable)</v>
      </c>
      <c r="E121" s="626"/>
      <c r="F121" s="629"/>
      <c r="G121" s="629"/>
      <c r="H121" s="629"/>
      <c r="I121" s="629"/>
      <c r="J121" s="606"/>
      <c r="K121" s="606"/>
      <c r="L121" s="606"/>
      <c r="M121" s="606"/>
      <c r="N121" s="606"/>
      <c r="O121" s="74"/>
      <c r="P121" s="104"/>
    </row>
    <row r="122" spans="1:16" s="17" customFormat="1" ht="12.75">
      <c r="A122" s="92"/>
      <c r="O122" s="74"/>
      <c r="P122" s="157"/>
    </row>
    <row r="123" spans="1:16" s="17" customFormat="1" ht="4.5" customHeight="1">
      <c r="A123" s="92"/>
      <c r="B123" s="382"/>
      <c r="C123" s="387"/>
      <c r="D123" s="391"/>
      <c r="E123" s="391"/>
      <c r="F123" s="391"/>
      <c r="G123" s="391"/>
      <c r="H123" s="391"/>
      <c r="I123" s="391"/>
      <c r="J123" s="392"/>
      <c r="K123" s="392"/>
      <c r="L123" s="392"/>
      <c r="M123" s="392"/>
      <c r="N123" s="392"/>
      <c r="O123" s="388"/>
      <c r="P123" s="104"/>
    </row>
    <row r="124" spans="1:16" s="17" customFormat="1" ht="25.5" customHeight="1">
      <c r="A124" s="92"/>
      <c r="B124" s="382"/>
      <c r="C124" s="97" t="s">
        <v>271</v>
      </c>
      <c r="D124" s="499" t="str">
        <f>Translations!$B$924</f>
        <v>Please describe here the procedure for determining whether flights fall under CORSIA, ensuring completeness and avoiding double-counting.</v>
      </c>
      <c r="E124" s="499"/>
      <c r="F124" s="499"/>
      <c r="G124" s="499"/>
      <c r="H124" s="499"/>
      <c r="I124" s="499"/>
      <c r="J124" s="499"/>
      <c r="K124" s="499"/>
      <c r="L124" s="499"/>
      <c r="M124" s="499"/>
      <c r="N124" s="499"/>
      <c r="O124" s="388"/>
      <c r="P124" s="104"/>
    </row>
    <row r="125" spans="1:16" s="17" customFormat="1" ht="38.25" customHeight="1">
      <c r="A125" s="92"/>
      <c r="B125" s="382"/>
      <c r="C125" s="97"/>
      <c r="D125" s="607"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608"/>
      <c r="F125" s="608"/>
      <c r="G125" s="608"/>
      <c r="H125" s="608"/>
      <c r="I125" s="608"/>
      <c r="J125" s="608"/>
      <c r="K125" s="608"/>
      <c r="L125" s="608"/>
      <c r="M125" s="608"/>
      <c r="N125" s="608"/>
      <c r="O125" s="388"/>
      <c r="P125" s="104"/>
    </row>
    <row r="126" spans="1:16" s="17" customFormat="1" ht="25.5" customHeight="1">
      <c r="A126" s="92"/>
      <c r="B126" s="382"/>
      <c r="C126" s="97"/>
      <c r="D126" s="612" t="str">
        <f>Translations!$B$926</f>
        <v>Special care should be taken to ensure that this procedure leads to a distinction between flights with offsetting requirement as described in Annex 16, Volume IV, Part II, Chapter 3, 3.1., and other flights, for the period from 1 January 2021.</v>
      </c>
      <c r="E126" s="613"/>
      <c r="F126" s="613"/>
      <c r="G126" s="613"/>
      <c r="H126" s="613"/>
      <c r="I126" s="613"/>
      <c r="J126" s="613"/>
      <c r="K126" s="613"/>
      <c r="L126" s="613"/>
      <c r="M126" s="613"/>
      <c r="N126" s="613"/>
      <c r="O126" s="388"/>
      <c r="P126" s="104"/>
    </row>
    <row r="127" spans="1:16" s="17" customFormat="1" ht="25.5" customHeight="1">
      <c r="A127" s="92"/>
      <c r="B127" s="382"/>
      <c r="C127" s="97"/>
      <c r="D127" s="612" t="str">
        <f>Translations!$B$927</f>
        <v>For this purpose the procedure must include a regular checking of the CORSIA implementation element "CORSIA States for Chapter 3 State Pair".</v>
      </c>
      <c r="E127" s="613"/>
      <c r="F127" s="613"/>
      <c r="G127" s="613"/>
      <c r="H127" s="613"/>
      <c r="I127" s="613"/>
      <c r="J127" s="613"/>
      <c r="K127" s="613"/>
      <c r="L127" s="613"/>
      <c r="M127" s="613"/>
      <c r="N127" s="613"/>
      <c r="O127" s="388"/>
      <c r="P127" s="104"/>
    </row>
    <row r="128" spans="1:16" s="17" customFormat="1" ht="12.75" customHeight="1">
      <c r="A128" s="92"/>
      <c r="B128" s="382"/>
      <c r="C128" s="97"/>
      <c r="D128" s="610" t="str">
        <f>Translations!$B$928</f>
        <v>https://www.icao.int/environmental-protection/CORSIA/Pages/state-pairs.aspx</v>
      </c>
      <c r="E128" s="611"/>
      <c r="F128" s="611"/>
      <c r="G128" s="611"/>
      <c r="H128" s="611"/>
      <c r="I128" s="611"/>
      <c r="J128" s="611"/>
      <c r="K128" s="611"/>
      <c r="L128" s="611"/>
      <c r="M128" s="611"/>
      <c r="N128" s="611"/>
      <c r="O128" s="388"/>
      <c r="P128" s="104"/>
    </row>
    <row r="129" spans="1:16" s="17" customFormat="1" ht="18.75" customHeight="1">
      <c r="A129" s="92"/>
      <c r="B129" s="382"/>
      <c r="C129" s="97"/>
      <c r="D129" s="625" t="str">
        <f>Translations!$B$194</f>
        <v>Title of procedure</v>
      </c>
      <c r="E129" s="626"/>
      <c r="F129" s="629"/>
      <c r="G129" s="629"/>
      <c r="H129" s="629"/>
      <c r="I129" s="629"/>
      <c r="J129" s="606"/>
      <c r="K129" s="606"/>
      <c r="L129" s="606"/>
      <c r="M129" s="606"/>
      <c r="N129" s="606"/>
      <c r="O129" s="388"/>
      <c r="P129" s="104"/>
    </row>
    <row r="130" spans="1:16" s="17" customFormat="1" ht="15.75" customHeight="1">
      <c r="A130" s="92"/>
      <c r="B130" s="382"/>
      <c r="C130" s="97"/>
      <c r="D130" s="625" t="str">
        <f>Translations!$B$195</f>
        <v>Reference for procedure</v>
      </c>
      <c r="E130" s="626"/>
      <c r="F130" s="629"/>
      <c r="G130" s="629"/>
      <c r="H130" s="629"/>
      <c r="I130" s="629"/>
      <c r="J130" s="606"/>
      <c r="K130" s="606"/>
      <c r="L130" s="606"/>
      <c r="M130" s="606"/>
      <c r="N130" s="606"/>
      <c r="O130" s="388"/>
      <c r="P130" s="104"/>
    </row>
    <row r="131" spans="1:16" s="17" customFormat="1" ht="38.25" customHeight="1">
      <c r="A131" s="92"/>
      <c r="B131" s="382"/>
      <c r="C131" s="97"/>
      <c r="D131" s="625" t="str">
        <f>Translations!$B$197</f>
        <v>Brief description of procedure</v>
      </c>
      <c r="E131" s="626"/>
      <c r="F131" s="629"/>
      <c r="G131" s="629"/>
      <c r="H131" s="629"/>
      <c r="I131" s="629"/>
      <c r="J131" s="606"/>
      <c r="K131" s="606"/>
      <c r="L131" s="606"/>
      <c r="M131" s="606"/>
      <c r="N131" s="606"/>
      <c r="O131" s="388"/>
      <c r="P131" s="104"/>
    </row>
    <row r="132" spans="1:16" s="17" customFormat="1" ht="25.5" customHeight="1">
      <c r="A132" s="92"/>
      <c r="B132" s="382"/>
      <c r="C132" s="97"/>
      <c r="D132" s="625" t="str">
        <f>Translations!$B$198</f>
        <v>Post or department responsible for data maintenance</v>
      </c>
      <c r="E132" s="626"/>
      <c r="F132" s="629"/>
      <c r="G132" s="629"/>
      <c r="H132" s="629"/>
      <c r="I132" s="629"/>
      <c r="J132" s="606"/>
      <c r="K132" s="606"/>
      <c r="L132" s="606"/>
      <c r="M132" s="606"/>
      <c r="N132" s="606"/>
      <c r="O132" s="388"/>
      <c r="P132" s="104"/>
    </row>
    <row r="133" spans="1:16" s="17" customFormat="1" ht="25.5" customHeight="1">
      <c r="A133" s="92"/>
      <c r="B133" s="382"/>
      <c r="C133" s="97"/>
      <c r="D133" s="625" t="str">
        <f>Translations!$B$199</f>
        <v>Location where records are kept</v>
      </c>
      <c r="E133" s="626"/>
      <c r="F133" s="629"/>
      <c r="G133" s="629"/>
      <c r="H133" s="629"/>
      <c r="I133" s="629"/>
      <c r="J133" s="606"/>
      <c r="K133" s="606"/>
      <c r="L133" s="606"/>
      <c r="M133" s="606"/>
      <c r="N133" s="606"/>
      <c r="O133" s="388"/>
      <c r="P133" s="104"/>
    </row>
    <row r="134" spans="1:16" s="17" customFormat="1" ht="25.5" customHeight="1">
      <c r="A134" s="92"/>
      <c r="B134" s="382"/>
      <c r="C134" s="97"/>
      <c r="D134" s="625" t="str">
        <f>Translations!$B$200</f>
        <v>Name of system used (where applicable)</v>
      </c>
      <c r="E134" s="626"/>
      <c r="F134" s="629"/>
      <c r="G134" s="629"/>
      <c r="H134" s="629"/>
      <c r="I134" s="629"/>
      <c r="J134" s="606"/>
      <c r="K134" s="606"/>
      <c r="L134" s="606"/>
      <c r="M134" s="606"/>
      <c r="N134" s="606"/>
      <c r="O134" s="388"/>
      <c r="P134" s="104"/>
    </row>
    <row r="135" spans="1:16" s="17" customFormat="1" ht="4.5" customHeight="1">
      <c r="A135" s="92"/>
      <c r="B135" s="382"/>
      <c r="C135" s="387"/>
      <c r="D135" s="391"/>
      <c r="E135" s="391"/>
      <c r="F135" s="391"/>
      <c r="G135" s="391"/>
      <c r="H135" s="391"/>
      <c r="I135" s="391"/>
      <c r="J135" s="392"/>
      <c r="K135" s="392"/>
      <c r="L135" s="392"/>
      <c r="M135" s="392"/>
      <c r="N135" s="392"/>
      <c r="O135" s="388"/>
      <c r="P135" s="104"/>
    </row>
    <row r="136" spans="1:16" s="17" customFormat="1" ht="12.75">
      <c r="A136" s="92"/>
      <c r="O136" s="74"/>
      <c r="P136" s="157"/>
    </row>
    <row r="137" spans="1:16" s="158" customFormat="1" ht="12.75">
      <c r="A137" s="159"/>
      <c r="C137" s="97" t="s">
        <v>294</v>
      </c>
      <c r="D137" s="492" t="str">
        <f>Translations!$B$205</f>
        <v>Please provide an estimate/prediction of the total annual fossil CO2 emissions for Annex I activities.</v>
      </c>
      <c r="E137" s="553"/>
      <c r="F137" s="553"/>
      <c r="G137" s="553"/>
      <c r="H137" s="553"/>
      <c r="I137" s="553"/>
      <c r="J137" s="553"/>
      <c r="K137" s="553"/>
      <c r="L137" s="553"/>
      <c r="M137" s="553"/>
      <c r="N137" s="553"/>
      <c r="P137" s="104"/>
    </row>
    <row r="138" spans="1:16" s="158" customFormat="1" ht="12.75">
      <c r="A138" s="159"/>
      <c r="B138" s="123"/>
      <c r="C138" s="97"/>
      <c r="D138" s="624" t="str">
        <f>Translations!$B$929</f>
        <v>The figure should only include those flights, which are covered by EU ETS (full scope).</v>
      </c>
      <c r="E138" s="553"/>
      <c r="F138" s="553"/>
      <c r="G138" s="553"/>
      <c r="H138" s="553"/>
      <c r="I138" s="553"/>
      <c r="J138" s="553"/>
      <c r="K138" s="553"/>
      <c r="L138" s="553"/>
      <c r="M138" s="553"/>
      <c r="N138" s="553"/>
      <c r="P138" s="104"/>
    </row>
    <row r="139" spans="1:16" s="158" customFormat="1" ht="12.75">
      <c r="A139" s="159"/>
      <c r="C139" s="97"/>
      <c r="D139" s="617"/>
      <c r="E139" s="618"/>
      <c r="F139" s="160" t="str">
        <f>Translations!$B$207</f>
        <v>tonnes CO2</v>
      </c>
      <c r="G139" s="147"/>
      <c r="H139" s="147"/>
      <c r="I139" s="147"/>
      <c r="J139" s="147"/>
      <c r="N139" s="161"/>
      <c r="P139" s="104"/>
    </row>
    <row r="140" spans="1:16" s="158" customFormat="1" ht="12.75">
      <c r="A140" s="159"/>
      <c r="C140" s="147"/>
      <c r="D140" s="162"/>
      <c r="E140" s="162"/>
      <c r="F140" s="162"/>
      <c r="G140" s="162"/>
      <c r="H140" s="162"/>
      <c r="I140" s="162"/>
      <c r="J140" s="162"/>
      <c r="K140" s="162"/>
      <c r="N140" s="161"/>
      <c r="P140" s="104"/>
    </row>
    <row r="141" spans="1:16" s="158" customFormat="1" ht="12.75">
      <c r="A141" s="159"/>
      <c r="C141" s="97" t="s">
        <v>693</v>
      </c>
      <c r="D141" s="492" t="str">
        <f>Translations!$B$930</f>
        <v>Please provide an estimate/prediction of the total annual fossil CO2 emissions on intra-EEA flights only.</v>
      </c>
      <c r="E141" s="553"/>
      <c r="F141" s="553"/>
      <c r="G141" s="553"/>
      <c r="H141" s="553"/>
      <c r="I141" s="553"/>
      <c r="J141" s="553"/>
      <c r="K141" s="553"/>
      <c r="L141" s="553"/>
      <c r="M141" s="553"/>
      <c r="N141" s="553"/>
      <c r="P141" s="104"/>
    </row>
    <row r="142" spans="1:16" s="158" customFormat="1" ht="12.75">
      <c r="A142" s="159"/>
      <c r="B142" s="123"/>
      <c r="C142" s="97"/>
      <c r="D142" s="624" t="str">
        <f>Translations!$B$931</f>
        <v>The figure should only include those flights, which are covered by EU ETS (reduced scope).</v>
      </c>
      <c r="E142" s="553"/>
      <c r="F142" s="553"/>
      <c r="G142" s="553"/>
      <c r="H142" s="553"/>
      <c r="I142" s="553"/>
      <c r="J142" s="553"/>
      <c r="K142" s="553"/>
      <c r="L142" s="553"/>
      <c r="M142" s="553"/>
      <c r="N142" s="553"/>
      <c r="P142" s="104"/>
    </row>
    <row r="143" spans="1:16" s="158" customFormat="1" ht="12.75">
      <c r="A143" s="159"/>
      <c r="C143" s="97"/>
      <c r="D143" s="617"/>
      <c r="E143" s="618"/>
      <c r="F143" s="160" t="str">
        <f>Translations!$B$207</f>
        <v>tonnes CO2</v>
      </c>
      <c r="G143" s="147"/>
      <c r="H143" s="147"/>
      <c r="I143" s="147"/>
      <c r="J143" s="147"/>
      <c r="N143" s="161"/>
      <c r="P143" s="104"/>
    </row>
    <row r="144" spans="1:16" s="158" customFormat="1" ht="12.75">
      <c r="A144" s="159"/>
      <c r="C144" s="147"/>
      <c r="D144" s="162"/>
      <c r="E144" s="162"/>
      <c r="F144" s="162"/>
      <c r="G144" s="162"/>
      <c r="H144" s="162"/>
      <c r="I144" s="162"/>
      <c r="J144" s="162"/>
      <c r="K144" s="162"/>
      <c r="N144" s="161"/>
      <c r="P144" s="104"/>
    </row>
    <row r="145" spans="1:16" s="158" customFormat="1" ht="4.5" customHeight="1">
      <c r="A145" s="159"/>
      <c r="B145" s="382"/>
      <c r="C145" s="382"/>
      <c r="D145" s="382"/>
      <c r="E145" s="382"/>
      <c r="F145" s="382"/>
      <c r="G145" s="382"/>
      <c r="H145" s="382"/>
      <c r="I145" s="382"/>
      <c r="J145" s="382"/>
      <c r="K145" s="382"/>
      <c r="L145" s="382"/>
      <c r="M145" s="382"/>
      <c r="N145" s="382"/>
      <c r="O145" s="388"/>
      <c r="P145" s="104"/>
    </row>
    <row r="146" spans="1:16" s="158" customFormat="1" ht="25.5" customHeight="1">
      <c r="A146" s="159"/>
      <c r="B146" s="382"/>
      <c r="C146" s="97" t="s">
        <v>694</v>
      </c>
      <c r="D146" s="492" t="str">
        <f>Translations!$B$932</f>
        <v>Please provide an estimate/prediction of the total annual fossil CO2 emissions for international flights covered by CORSIA.</v>
      </c>
      <c r="E146" s="553"/>
      <c r="F146" s="553"/>
      <c r="G146" s="553"/>
      <c r="H146" s="553"/>
      <c r="I146" s="553"/>
      <c r="J146" s="553"/>
      <c r="K146" s="553"/>
      <c r="L146" s="553"/>
      <c r="M146" s="553"/>
      <c r="N146" s="553"/>
      <c r="O146" s="388"/>
      <c r="P146" s="104"/>
    </row>
    <row r="147" spans="1:16" s="158" customFormat="1" ht="25.5" customHeight="1">
      <c r="A147" s="159"/>
      <c r="B147" s="382"/>
      <c r="C147" s="97"/>
      <c r="D147" s="624"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53"/>
      <c r="F147" s="553"/>
      <c r="G147" s="553"/>
      <c r="H147" s="553"/>
      <c r="I147" s="553"/>
      <c r="J147" s="553"/>
      <c r="K147" s="553"/>
      <c r="L147" s="553"/>
      <c r="M147" s="553"/>
      <c r="N147" s="553"/>
      <c r="O147" s="388"/>
      <c r="P147" s="104"/>
    </row>
    <row r="148" spans="1:16" s="158" customFormat="1" ht="12.75">
      <c r="A148" s="159"/>
      <c r="B148" s="382"/>
      <c r="C148" s="97"/>
      <c r="D148" s="617"/>
      <c r="E148" s="618"/>
      <c r="F148" s="160" t="str">
        <f>Translations!$B$207</f>
        <v>tonnes CO2</v>
      </c>
      <c r="G148" s="147"/>
      <c r="H148" s="147"/>
      <c r="I148" s="147"/>
      <c r="J148" s="147"/>
      <c r="N148" s="161"/>
      <c r="O148" s="388"/>
      <c r="P148" s="104"/>
    </row>
    <row r="149" spans="1:16" s="158" customFormat="1" ht="4.5" customHeight="1">
      <c r="A149" s="159"/>
      <c r="B149" s="382"/>
      <c r="C149" s="382"/>
      <c r="D149" s="382"/>
      <c r="E149" s="382"/>
      <c r="F149" s="382"/>
      <c r="G149" s="382"/>
      <c r="H149" s="382"/>
      <c r="I149" s="382"/>
      <c r="J149" s="382"/>
      <c r="K149" s="382"/>
      <c r="L149" s="382"/>
      <c r="M149" s="382"/>
      <c r="N149" s="382"/>
      <c r="O149" s="388"/>
      <c r="P149" s="104"/>
    </row>
    <row r="150" spans="1:16" s="158" customFormat="1" ht="12.75">
      <c r="A150" s="159"/>
      <c r="C150" s="147"/>
      <c r="D150" s="162"/>
      <c r="E150" s="162"/>
      <c r="F150" s="162"/>
      <c r="G150" s="162"/>
      <c r="H150" s="162"/>
      <c r="I150" s="162"/>
      <c r="J150" s="162"/>
      <c r="K150" s="162"/>
      <c r="N150" s="161"/>
      <c r="P150" s="104"/>
    </row>
    <row r="151" spans="1:16" s="163" customFormat="1" ht="15.75">
      <c r="A151" s="159"/>
      <c r="C151" s="94">
        <v>5</v>
      </c>
      <c r="D151" s="118" t="str">
        <f>Translations!$B$842</f>
        <v>Eligibility for simplified procedures for small emitters under the EU ETS</v>
      </c>
      <c r="E151" s="118"/>
      <c r="F151" s="118"/>
      <c r="G151" s="118"/>
      <c r="H151" s="118"/>
      <c r="I151" s="118"/>
      <c r="J151" s="118"/>
      <c r="K151" s="118"/>
      <c r="L151" s="164"/>
      <c r="M151" s="164"/>
      <c r="N151" s="164"/>
      <c r="O151" s="158"/>
      <c r="P151" s="104"/>
    </row>
    <row r="152" spans="1:16" s="163" customFormat="1" ht="12.75">
      <c r="A152" s="159"/>
      <c r="C152" s="119"/>
      <c r="D152" s="119"/>
      <c r="E152" s="119"/>
      <c r="F152" s="119"/>
      <c r="G152" s="119"/>
      <c r="H152" s="119"/>
      <c r="I152" s="119"/>
      <c r="J152" s="119"/>
      <c r="K152" s="119"/>
      <c r="N152" s="126"/>
      <c r="O152" s="158"/>
      <c r="P152" s="104"/>
    </row>
    <row r="153" spans="1:16" s="17" customFormat="1" ht="4.5" customHeight="1">
      <c r="A153" s="92"/>
      <c r="B153" s="382"/>
      <c r="C153" s="387"/>
      <c r="D153" s="391"/>
      <c r="E153" s="391"/>
      <c r="F153" s="391"/>
      <c r="G153" s="391"/>
      <c r="H153" s="391"/>
      <c r="I153" s="391"/>
      <c r="J153" s="392"/>
      <c r="K153" s="392"/>
      <c r="L153" s="392"/>
      <c r="M153" s="392"/>
      <c r="N153" s="392"/>
      <c r="O153" s="388"/>
      <c r="P153" s="104"/>
    </row>
    <row r="154" spans="1:16" s="17" customFormat="1" ht="12" customHeight="1">
      <c r="A154" s="92"/>
      <c r="B154" s="382"/>
      <c r="C154" s="97"/>
      <c r="D154" s="607" t="str">
        <f>Translations!$B$934</f>
        <v>Note: This sub-section deals only with simplified approaches for the EU ETS. </v>
      </c>
      <c r="E154" s="607"/>
      <c r="F154" s="607"/>
      <c r="G154" s="607"/>
      <c r="H154" s="607"/>
      <c r="I154" s="607"/>
      <c r="J154" s="607"/>
      <c r="K154" s="607"/>
      <c r="L154" s="607"/>
      <c r="M154" s="607"/>
      <c r="N154" s="607"/>
      <c r="O154" s="388"/>
      <c r="P154" s="104"/>
    </row>
    <row r="155" spans="1:18" s="17" customFormat="1" ht="25.5" customHeight="1">
      <c r="A155" s="92"/>
      <c r="B155" s="382"/>
      <c r="C155" s="97"/>
      <c r="D155" s="608" t="str">
        <f>Translations!$B$1025</f>
        <v>If you want to use the simplified monitoring using an emission estimation tool for the purpose of CORSIA-covered flights, please fill section 6 below.</v>
      </c>
      <c r="E155" s="608"/>
      <c r="F155" s="608"/>
      <c r="G155" s="608"/>
      <c r="H155" s="608"/>
      <c r="I155" s="608"/>
      <c r="J155" s="608"/>
      <c r="K155" s="608"/>
      <c r="L155" s="608"/>
      <c r="M155" s="608"/>
      <c r="N155" s="608"/>
      <c r="O155" s="388"/>
      <c r="P155" s="104"/>
      <c r="R155" s="397"/>
    </row>
    <row r="156" spans="1:16" s="17" customFormat="1" ht="4.5" customHeight="1">
      <c r="A156" s="92"/>
      <c r="B156" s="382"/>
      <c r="C156" s="387"/>
      <c r="D156" s="391"/>
      <c r="E156" s="391"/>
      <c r="F156" s="391"/>
      <c r="G156" s="391"/>
      <c r="H156" s="391"/>
      <c r="I156" s="391"/>
      <c r="J156" s="392"/>
      <c r="K156" s="392"/>
      <c r="L156" s="392"/>
      <c r="M156" s="392"/>
      <c r="N156" s="392"/>
      <c r="O156" s="388"/>
      <c r="P156" s="104"/>
    </row>
    <row r="157" spans="1:16" s="163" customFormat="1" ht="4.5" customHeight="1">
      <c r="A157" s="159"/>
      <c r="C157" s="119"/>
      <c r="D157" s="119"/>
      <c r="E157" s="119"/>
      <c r="F157" s="119"/>
      <c r="G157" s="119"/>
      <c r="H157" s="119"/>
      <c r="I157" s="119"/>
      <c r="J157" s="119"/>
      <c r="K157" s="119"/>
      <c r="N157" s="126"/>
      <c r="O157" s="158"/>
      <c r="P157" s="104"/>
    </row>
    <row r="158" spans="1:16" s="163" customFormat="1" ht="27.75" customHeight="1">
      <c r="A158" s="159"/>
      <c r="B158" s="63"/>
      <c r="C158" s="3" t="s">
        <v>258</v>
      </c>
      <c r="D158" s="475" t="str">
        <f>Translations!$B$209</f>
        <v>Please confirm whether you operate fewer than 243 flights per period for three consecutive four-month periods; or operate flights with total annual fossil CO2 emissions lower than 25 000 tonnes per year?</v>
      </c>
      <c r="E158" s="633"/>
      <c r="F158" s="633"/>
      <c r="G158" s="633"/>
      <c r="H158" s="633"/>
      <c r="I158" s="633"/>
      <c r="J158" s="633"/>
      <c r="K158" s="633"/>
      <c r="L158" s="633"/>
      <c r="M158" s="633"/>
      <c r="N158" s="633"/>
      <c r="O158" s="158"/>
      <c r="P158" s="104"/>
    </row>
    <row r="159" spans="1:16" s="163" customFormat="1" ht="12.75" customHeight="1">
      <c r="A159" s="159"/>
      <c r="B159" s="63"/>
      <c r="C159" s="3"/>
      <c r="D159" s="664" t="str">
        <f>Translations!$B$936</f>
        <v>Please note that the threshold given relates to the "full scope" of the EU ETS.</v>
      </c>
      <c r="E159" s="489"/>
      <c r="F159" s="489"/>
      <c r="G159" s="489"/>
      <c r="H159" s="489"/>
      <c r="I159" s="489"/>
      <c r="J159" s="489"/>
      <c r="K159" s="489"/>
      <c r="L159" s="489"/>
      <c r="M159" s="489"/>
      <c r="N159" s="489"/>
      <c r="O159" s="158"/>
      <c r="P159" s="104"/>
    </row>
    <row r="160" spans="1:16" s="163" customFormat="1" ht="38.25" customHeight="1">
      <c r="A160" s="159"/>
      <c r="B160" s="63"/>
      <c r="C160" s="3"/>
      <c r="D160" s="624"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76"/>
      <c r="F160" s="476"/>
      <c r="G160" s="476"/>
      <c r="H160" s="476"/>
      <c r="I160" s="476"/>
      <c r="J160" s="476"/>
      <c r="K160" s="476"/>
      <c r="L160" s="476"/>
      <c r="M160" s="476"/>
      <c r="N160" s="476"/>
      <c r="O160" s="158"/>
      <c r="P160" s="104" t="s">
        <v>1045</v>
      </c>
    </row>
    <row r="161" spans="1:16" s="163" customFormat="1" ht="4.5" customHeight="1">
      <c r="A161" s="159"/>
      <c r="E161" s="165"/>
      <c r="F161" s="165"/>
      <c r="G161" s="165"/>
      <c r="H161" s="166"/>
      <c r="I161" s="166"/>
      <c r="J161" s="166"/>
      <c r="N161" s="103"/>
      <c r="O161" s="158"/>
      <c r="P161" s="104"/>
    </row>
    <row r="162" spans="1:16" s="4" customFormat="1" ht="12.75" customHeight="1">
      <c r="A162" s="366"/>
      <c r="D162" s="621"/>
      <c r="E162" s="622"/>
      <c r="F162" s="166"/>
      <c r="P162" s="132">
        <f>IF(ISBLANK(D162),0,IF(D162=TRUE,1,IF(D162=FALSE,2,0)))</f>
        <v>0</v>
      </c>
    </row>
    <row r="163" spans="1:16" s="163" customFormat="1" ht="4.5" customHeight="1">
      <c r="A163" s="159"/>
      <c r="D163" s="103"/>
      <c r="E163" s="165"/>
      <c r="F163" s="165"/>
      <c r="G163" s="165"/>
      <c r="H163" s="166"/>
      <c r="I163" s="166"/>
      <c r="J163" s="166"/>
      <c r="K163" s="103"/>
      <c r="L163" s="103"/>
      <c r="M163" s="103"/>
      <c r="N163" s="103"/>
      <c r="O163" s="80"/>
      <c r="P163" s="167"/>
    </row>
    <row r="164" spans="1:16" s="163" customFormat="1" ht="25.5" customHeight="1">
      <c r="A164" s="159"/>
      <c r="C164" s="3" t="s">
        <v>261</v>
      </c>
      <c r="D164" s="475" t="str">
        <f>Translations!$B$937</f>
        <v>Please confirm whether your operate flights with total annual fossil CO2 emissions lower than 25 000 tonnes per year (full scope) or lower than 3 000 tonnes per year (reduced scope)?</v>
      </c>
      <c r="E164" s="633"/>
      <c r="F164" s="633"/>
      <c r="G164" s="633"/>
      <c r="H164" s="633"/>
      <c r="I164" s="633"/>
      <c r="J164" s="633"/>
      <c r="K164" s="633"/>
      <c r="L164" s="633"/>
      <c r="M164" s="633"/>
      <c r="N164" s="633"/>
      <c r="O164" s="80"/>
      <c r="P164" s="167"/>
    </row>
    <row r="165" spans="1:16" s="163" customFormat="1" ht="25.5" customHeight="1">
      <c r="A165" s="159"/>
      <c r="D165" s="607" t="str">
        <f>Translations!$B$938</f>
        <v>If you operate aviation activities below one of these thresholds, you are eligible for an even more simplified approach for monitoring, reporting and verification, in line with Article 28a(6) of the EU ETS Directive (see below point 5(d)).</v>
      </c>
      <c r="E165" s="608"/>
      <c r="F165" s="608"/>
      <c r="G165" s="608"/>
      <c r="H165" s="608"/>
      <c r="I165" s="608"/>
      <c r="J165" s="608"/>
      <c r="K165" s="608"/>
      <c r="L165" s="608"/>
      <c r="M165" s="608"/>
      <c r="N165" s="608"/>
      <c r="O165" s="80"/>
      <c r="P165" s="367" t="s">
        <v>1048</v>
      </c>
    </row>
    <row r="166" spans="1:16" s="163" customFormat="1" ht="12.75">
      <c r="A166" s="159"/>
      <c r="D166" s="621"/>
      <c r="E166" s="622"/>
      <c r="F166" s="165"/>
      <c r="G166" s="165"/>
      <c r="H166" s="166"/>
      <c r="I166" s="166"/>
      <c r="J166" s="166"/>
      <c r="K166" s="103"/>
      <c r="L166" s="103"/>
      <c r="M166" s="103"/>
      <c r="N166" s="103"/>
      <c r="O166" s="80"/>
      <c r="P166" s="132">
        <f>IF(ISBLANK(D166),0,IF(D166=TRUE,1,IF(D166=FALSE,2,0)))</f>
        <v>0</v>
      </c>
    </row>
    <row r="167" spans="1:16" s="163" customFormat="1" ht="12.75" customHeight="1">
      <c r="A167" s="159"/>
      <c r="D167" s="623" t="str">
        <f>Translations!$B$939</f>
        <v>&lt;&lt;&lt; If you have chosen "False" for both points (a) and (b), please continue directly to section 6. &gt;&gt;&gt;</v>
      </c>
      <c r="E167" s="623"/>
      <c r="F167" s="623"/>
      <c r="G167" s="623"/>
      <c r="H167" s="623"/>
      <c r="I167" s="623"/>
      <c r="J167" s="623"/>
      <c r="K167" s="623"/>
      <c r="L167" s="623"/>
      <c r="M167" s="623"/>
      <c r="N167" s="623"/>
      <c r="O167" s="80"/>
      <c r="P167" s="399">
        <f>IF(COUNTA(D162,D166)&gt;0,AND(CNTR_Eligible28a6=2,CNTR_SmallEmitter=2),"")</f>
      </c>
    </row>
    <row r="168" spans="1:16" s="163" customFormat="1" ht="12.75">
      <c r="A168" s="159"/>
      <c r="D168" s="103"/>
      <c r="E168" s="165"/>
      <c r="F168" s="165"/>
      <c r="G168" s="165"/>
      <c r="H168" s="166"/>
      <c r="I168" s="166"/>
      <c r="J168" s="166"/>
      <c r="K168" s="103"/>
      <c r="L168" s="103"/>
      <c r="M168" s="103"/>
      <c r="N168" s="103"/>
      <c r="O168" s="80"/>
      <c r="P168" s="167"/>
    </row>
    <row r="169" spans="1:16" s="163" customFormat="1" ht="25.5" customHeight="1">
      <c r="A169" s="159"/>
      <c r="B169" s="63"/>
      <c r="C169" s="128" t="s">
        <v>299</v>
      </c>
      <c r="D169" s="475" t="str">
        <f>Translations!$B$212</f>
        <v>If you have selected "TRUE" in response to 5(a), do you intend to use simplified procedures to estimate fuel consumption?</v>
      </c>
      <c r="E169" s="476"/>
      <c r="F169" s="476"/>
      <c r="G169" s="476"/>
      <c r="H169" s="476"/>
      <c r="I169" s="476"/>
      <c r="J169" s="476"/>
      <c r="K169" s="476"/>
      <c r="L169" s="476"/>
      <c r="M169" s="476"/>
      <c r="N169" s="476"/>
      <c r="O169" s="80"/>
      <c r="P169" s="398" t="s">
        <v>1046</v>
      </c>
    </row>
    <row r="170" spans="1:16" s="163" customFormat="1" ht="4.5" customHeight="1">
      <c r="A170" s="159"/>
      <c r="C170" s="219"/>
      <c r="E170" s="165"/>
      <c r="F170" s="165"/>
      <c r="G170" s="165"/>
      <c r="H170" s="166"/>
      <c r="I170" s="166"/>
      <c r="J170" s="166"/>
      <c r="N170" s="103"/>
      <c r="O170" s="158"/>
      <c r="P170" s="167"/>
    </row>
    <row r="171" spans="1:16" s="163" customFormat="1" ht="12.75" customHeight="1">
      <c r="A171" s="159"/>
      <c r="C171" s="219"/>
      <c r="D171" s="621"/>
      <c r="E171" s="622"/>
      <c r="F171" s="165"/>
      <c r="G171" s="372"/>
      <c r="H171" s="372"/>
      <c r="I171" s="372"/>
      <c r="J171" s="372"/>
      <c r="K171" s="372"/>
      <c r="L171" s="372"/>
      <c r="M171" s="372"/>
      <c r="N171" s="372"/>
      <c r="O171" s="158"/>
      <c r="P171" s="132">
        <f>IF(ISBLANK(D171),0,IF(D171=TRUE,1,IF(D171=FALSE,2,0)))</f>
        <v>0</v>
      </c>
    </row>
    <row r="172" spans="1:16" s="163" customFormat="1" ht="4.5" customHeight="1">
      <c r="A172" s="159"/>
      <c r="C172" s="219"/>
      <c r="E172" s="165"/>
      <c r="F172" s="165"/>
      <c r="G172" s="165"/>
      <c r="H172" s="166"/>
      <c r="I172" s="166"/>
      <c r="J172" s="166"/>
      <c r="N172" s="103"/>
      <c r="O172" s="158"/>
      <c r="P172" s="167"/>
    </row>
    <row r="173" spans="1:16" s="163" customFormat="1" ht="12.75" customHeight="1">
      <c r="A173" s="159"/>
      <c r="C173" s="3" t="s">
        <v>263</v>
      </c>
      <c r="D173" s="475" t="str">
        <f>Translations!$B$940</f>
        <v>If you have selected "TRUE" in response to 5(b), do you intend to use of the Article 28a(6) simplification?</v>
      </c>
      <c r="E173" s="476"/>
      <c r="F173" s="476"/>
      <c r="G173" s="476"/>
      <c r="H173" s="476"/>
      <c r="I173" s="476"/>
      <c r="J173" s="476"/>
      <c r="K173" s="476"/>
      <c r="L173" s="476"/>
      <c r="M173" s="476"/>
      <c r="N173" s="476"/>
      <c r="O173" s="80"/>
      <c r="P173" s="167"/>
    </row>
    <row r="174" spans="1:16" s="163" customFormat="1" ht="51" customHeight="1">
      <c r="A174" s="159"/>
      <c r="D174" s="607"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608"/>
      <c r="F174" s="608"/>
      <c r="G174" s="608"/>
      <c r="H174" s="608"/>
      <c r="I174" s="608"/>
      <c r="J174" s="608"/>
      <c r="K174" s="608"/>
      <c r="L174" s="608"/>
      <c r="M174" s="608"/>
      <c r="N174" s="608"/>
      <c r="O174" s="80"/>
      <c r="P174" s="367" t="s">
        <v>1049</v>
      </c>
    </row>
    <row r="175" spans="1:16" s="163" customFormat="1" ht="12.75">
      <c r="A175" s="159"/>
      <c r="D175" s="621"/>
      <c r="E175" s="622"/>
      <c r="F175" s="165"/>
      <c r="G175" s="372"/>
      <c r="H175" s="372"/>
      <c r="I175" s="372"/>
      <c r="J175" s="372"/>
      <c r="K175" s="372"/>
      <c r="L175" s="372"/>
      <c r="M175" s="372"/>
      <c r="N175" s="372"/>
      <c r="O175" s="80"/>
      <c r="P175" s="132">
        <f>IF(ISBLANK(D175),0,IF(D175=TRUE,1,IF(D175=FALSE,2,0)))</f>
        <v>0</v>
      </c>
    </row>
    <row r="176" spans="1:16" s="163" customFormat="1" ht="12.75" customHeight="1">
      <c r="A176" s="159"/>
      <c r="D176" s="623" t="str">
        <f>Translations!$B$939</f>
        <v>&lt;&lt;&lt; If you have chosen "False" for both points (a) and (b), please continue directly to section 6. &gt;&gt;&gt;</v>
      </c>
      <c r="E176" s="623"/>
      <c r="F176" s="623"/>
      <c r="G176" s="623"/>
      <c r="H176" s="623"/>
      <c r="I176" s="623"/>
      <c r="J176" s="623"/>
      <c r="K176" s="623"/>
      <c r="L176" s="623"/>
      <c r="M176" s="623"/>
      <c r="N176" s="623"/>
      <c r="O176" s="80"/>
      <c r="P176" s="399">
        <f>IF(COUNTA(D171,D175)&gt;0,AND(CNTR_UseSmallEmTool=2,CNTR_Use28a6=2),"")</f>
      </c>
    </row>
    <row r="177" spans="1:16" s="163" customFormat="1" ht="4.5" customHeight="1">
      <c r="A177" s="159"/>
      <c r="C177" s="219"/>
      <c r="E177" s="165"/>
      <c r="F177" s="165"/>
      <c r="G177" s="165"/>
      <c r="H177" s="166"/>
      <c r="I177" s="166"/>
      <c r="J177" s="166"/>
      <c r="N177" s="103"/>
      <c r="O177" s="158"/>
      <c r="P177" s="167"/>
    </row>
    <row r="178" spans="1:16" s="163" customFormat="1" ht="25.5" customHeight="1">
      <c r="A178" s="159"/>
      <c r="B178" s="63"/>
      <c r="C178" s="128" t="s">
        <v>264</v>
      </c>
      <c r="D178" s="627" t="str">
        <f>Translations!$B$942</f>
        <v>If you have selected "TRUE" in point (c) or (d), please provide information to support your eligibility for the simplified calculation procedures.</v>
      </c>
      <c r="E178" s="628"/>
      <c r="F178" s="628"/>
      <c r="G178" s="628"/>
      <c r="H178" s="628"/>
      <c r="I178" s="628"/>
      <c r="J178" s="628"/>
      <c r="K178" s="628"/>
      <c r="L178" s="628"/>
      <c r="M178" s="628"/>
      <c r="N178" s="628"/>
      <c r="O178" s="158"/>
      <c r="P178" s="104"/>
    </row>
    <row r="179" spans="1:16" s="163" customFormat="1" ht="34.5" customHeight="1">
      <c r="A179" s="159"/>
      <c r="B179" s="63"/>
      <c r="C179" s="169"/>
      <c r="D179" s="619"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20"/>
      <c r="F179" s="620"/>
      <c r="G179" s="620"/>
      <c r="H179" s="620"/>
      <c r="I179" s="620"/>
      <c r="J179" s="620"/>
      <c r="K179" s="620"/>
      <c r="L179" s="620"/>
      <c r="M179" s="620"/>
      <c r="N179" s="620"/>
      <c r="O179" s="158"/>
      <c r="P179" s="104"/>
    </row>
    <row r="180" spans="1:16" s="163" customFormat="1" ht="51">
      <c r="A180" s="159"/>
      <c r="B180" s="63" t="str">
        <f>Translations!$B$160</f>
        <v>
</v>
      </c>
      <c r="C180" s="169"/>
      <c r="D180" s="630"/>
      <c r="E180" s="631"/>
      <c r="F180" s="631"/>
      <c r="G180" s="631"/>
      <c r="H180" s="631"/>
      <c r="I180" s="631"/>
      <c r="J180" s="631"/>
      <c r="K180" s="631"/>
      <c r="L180" s="631"/>
      <c r="M180" s="631"/>
      <c r="N180" s="632"/>
      <c r="O180" s="158"/>
      <c r="P180" s="400" t="b">
        <f>IF(P167=TRUE,TRUE,IF(COUNTA(D171,D175)&gt;0,IF(AND(CNTR_UseSmallEmTool=2,CNTR_Use28a6=2),TRUE,FALSE),FALSE))</f>
        <v>0</v>
      </c>
    </row>
    <row r="181" spans="4:14" ht="12.75">
      <c r="D181" s="170"/>
      <c r="E181" s="170"/>
      <c r="F181" s="170"/>
      <c r="G181" s="170"/>
      <c r="H181" s="170"/>
      <c r="I181" s="170"/>
      <c r="J181" s="170"/>
      <c r="K181" s="170"/>
      <c r="L181" s="170"/>
      <c r="M181" s="170"/>
      <c r="N181" s="170"/>
    </row>
    <row r="182" spans="1:16" s="158" customFormat="1" ht="12.75" customHeight="1">
      <c r="A182" s="159"/>
      <c r="D182" s="614" t="str">
        <f>Translations!$B$944</f>
        <v>&lt;&lt;&lt; Click here to proceed to section 10 "Simplified Calculation" &gt;&gt;&gt;</v>
      </c>
      <c r="E182" s="615"/>
      <c r="F182" s="615"/>
      <c r="G182" s="615"/>
      <c r="H182" s="615"/>
      <c r="I182" s="615"/>
      <c r="J182" s="615"/>
      <c r="K182" s="615"/>
      <c r="L182" s="616"/>
      <c r="M182" s="553"/>
      <c r="N182" s="553"/>
      <c r="P182" s="104"/>
    </row>
    <row r="184" spans="4:15" ht="25.5" customHeight="1">
      <c r="D184" s="504" t="str">
        <f>Translations!$B$945</f>
        <v>&lt;&lt;&lt; If you are not eligible or not intending to use the small emitter tool, proceed to section 7, except if you need to input data in section 6 related to CORSIA. &gt;&gt;&gt;</v>
      </c>
      <c r="E184" s="504"/>
      <c r="F184" s="504"/>
      <c r="G184" s="504"/>
      <c r="H184" s="504"/>
      <c r="I184" s="504"/>
      <c r="J184" s="504"/>
      <c r="K184" s="504"/>
      <c r="L184" s="504"/>
      <c r="M184" s="504"/>
      <c r="N184" s="504"/>
      <c r="O184" s="103"/>
    </row>
    <row r="185" spans="1:16" s="17" customFormat="1" ht="4.5" customHeight="1">
      <c r="A185" s="92"/>
      <c r="P185" s="104"/>
    </row>
    <row r="186" spans="1:16" s="17" customFormat="1" ht="12.75">
      <c r="A186" s="92"/>
      <c r="O186" s="74"/>
      <c r="P186" s="178"/>
    </row>
    <row r="187" spans="1:16" s="17" customFormat="1" ht="31.5" customHeight="1">
      <c r="A187" s="92"/>
      <c r="C187" s="401">
        <v>6</v>
      </c>
      <c r="D187" s="665" t="str">
        <f>Translations!$B$1026</f>
        <v>Additional information on CORSIA methodologies and the use of an emissions estimation tool</v>
      </c>
      <c r="E187" s="666"/>
      <c r="F187" s="666"/>
      <c r="G187" s="666"/>
      <c r="H187" s="666"/>
      <c r="I187" s="666"/>
      <c r="J187" s="666"/>
      <c r="K187" s="666"/>
      <c r="L187" s="666"/>
      <c r="M187" s="666"/>
      <c r="N187" s="628"/>
      <c r="O187" s="74"/>
      <c r="P187" s="178"/>
    </row>
    <row r="188" spans="1:16" s="17" customFormat="1" ht="12.75">
      <c r="A188" s="92"/>
      <c r="B188" s="382"/>
      <c r="C188" s="387"/>
      <c r="D188" s="391"/>
      <c r="E188" s="391"/>
      <c r="F188" s="391"/>
      <c r="G188" s="391"/>
      <c r="H188" s="391"/>
      <c r="I188" s="391"/>
      <c r="J188" s="392"/>
      <c r="K188" s="392"/>
      <c r="L188" s="392"/>
      <c r="M188" s="392"/>
      <c r="N188" s="392"/>
      <c r="O188" s="388"/>
      <c r="P188" s="178"/>
    </row>
    <row r="189" spans="1:16" s="17" customFormat="1" ht="25.5" customHeight="1">
      <c r="A189" s="92"/>
      <c r="B189" s="382"/>
      <c r="D189" s="552" t="str">
        <f>Translations!$B$946</f>
        <v>If you intend to use this monitoring plan also for the purpose of monitoring of flights not covered by the EU ETS, but covered by CORSIA, it is required that you confirm which monitoring methodologies you apply.</v>
      </c>
      <c r="E189" s="601"/>
      <c r="F189" s="601"/>
      <c r="G189" s="601"/>
      <c r="H189" s="601"/>
      <c r="I189" s="601"/>
      <c r="J189" s="601"/>
      <c r="K189" s="601"/>
      <c r="L189" s="601"/>
      <c r="M189" s="601"/>
      <c r="N189" s="501"/>
      <c r="O189" s="388"/>
      <c r="P189" s="178"/>
    </row>
    <row r="190" spans="1:16" s="17" customFormat="1" ht="25.5" customHeight="1">
      <c r="A190" s="92"/>
      <c r="B190" s="382"/>
      <c r="D190" s="552" t="str">
        <f>Translations!$B$1027</f>
        <v>In line with the SARPs for the implementation of CORSIA, and depending on the order of magnitude of your emissions, you can either apply a Fuel Use Monitoring Method, or an emissions estimation tool.</v>
      </c>
      <c r="E190" s="501"/>
      <c r="F190" s="501"/>
      <c r="G190" s="501"/>
      <c r="H190" s="501"/>
      <c r="I190" s="501"/>
      <c r="J190" s="501"/>
      <c r="K190" s="501"/>
      <c r="L190" s="501"/>
      <c r="M190" s="501"/>
      <c r="N190" s="501"/>
      <c r="O190" s="388"/>
      <c r="P190" s="178"/>
    </row>
    <row r="191" spans="1:16" s="17" customFormat="1" ht="25.5" customHeight="1">
      <c r="A191" s="92"/>
      <c r="B191" s="382"/>
      <c r="D191" s="552" t="str">
        <f>Translations!$B$948</f>
        <v>To avoid administrative burden and to minimize the risk of errors and data gaps, it is highly recommended to apply the same methods for all CORSIA flights as for flights under the EU ETS.</v>
      </c>
      <c r="E191" s="601"/>
      <c r="F191" s="601"/>
      <c r="G191" s="601"/>
      <c r="H191" s="601"/>
      <c r="I191" s="601"/>
      <c r="J191" s="601"/>
      <c r="K191" s="601"/>
      <c r="L191" s="601"/>
      <c r="M191" s="601"/>
      <c r="N191" s="501"/>
      <c r="O191" s="388"/>
      <c r="P191" s="178"/>
    </row>
    <row r="192" spans="1:16" s="17" customFormat="1" ht="29.25" customHeight="1">
      <c r="A192" s="92"/>
      <c r="B192" s="382"/>
      <c r="C192" s="103"/>
      <c r="D192" s="552" t="str">
        <f>Translations!$B$949</f>
        <v>Where you choose the use of a Fuel Use Monitoring Method, it is  recommended that you include relevant information for non-EU ETS international flights in sections 4 and 7, as appropriate.</v>
      </c>
      <c r="E192" s="601"/>
      <c r="F192" s="601"/>
      <c r="G192" s="601"/>
      <c r="H192" s="601"/>
      <c r="I192" s="601"/>
      <c r="J192" s="601"/>
      <c r="K192" s="601"/>
      <c r="L192" s="601"/>
      <c r="M192" s="601"/>
      <c r="N192" s="501"/>
      <c r="O192" s="388"/>
      <c r="P192" s="178"/>
    </row>
    <row r="193" spans="1:16" s="17" customFormat="1" ht="12.75">
      <c r="A193" s="92"/>
      <c r="B193" s="382"/>
      <c r="C193" s="49" t="s">
        <v>258</v>
      </c>
      <c r="D193" s="492" t="str">
        <f>Translations!$B$958</f>
        <v>Confirmation of monitoring methodologies to be used for CORSIA for the 2019-2020 period</v>
      </c>
      <c r="E193" s="501"/>
      <c r="F193" s="501"/>
      <c r="G193" s="501"/>
      <c r="H193" s="501"/>
      <c r="I193" s="501"/>
      <c r="J193" s="501"/>
      <c r="K193" s="501"/>
      <c r="L193" s="501"/>
      <c r="M193" s="501"/>
      <c r="N193" s="501"/>
      <c r="O193" s="388"/>
      <c r="P193" s="178"/>
    </row>
    <row r="194" spans="1:16" s="17" customFormat="1" ht="12.75">
      <c r="A194" s="92"/>
      <c r="B194" s="382"/>
      <c r="C194" s="103"/>
      <c r="D194" s="552" t="str">
        <f>Translations!$B$1028</f>
        <v>You can select here either "emission estimation tool" or the "fuel use methodology" as described by section 6 of this monitoring plan.</v>
      </c>
      <c r="E194" s="601"/>
      <c r="F194" s="601"/>
      <c r="G194" s="601"/>
      <c r="H194" s="601"/>
      <c r="I194" s="601"/>
      <c r="J194" s="601"/>
      <c r="K194" s="601"/>
      <c r="L194" s="601"/>
      <c r="M194" s="601"/>
      <c r="N194" s="501"/>
      <c r="O194" s="388"/>
      <c r="P194" s="178"/>
    </row>
    <row r="195" spans="1:16" s="17" customFormat="1" ht="12.75">
      <c r="A195" s="92"/>
      <c r="B195" s="382"/>
      <c r="C195" s="103"/>
      <c r="D195" s="627" t="str">
        <f>Translations!$B$960</f>
        <v>Method chosen:</v>
      </c>
      <c r="E195" s="667"/>
      <c r="F195" s="669"/>
      <c r="G195" s="670"/>
      <c r="H195" s="670"/>
      <c r="I195" s="670"/>
      <c r="J195" s="670"/>
      <c r="K195" s="670"/>
      <c r="L195" s="670"/>
      <c r="M195" s="670"/>
      <c r="N195" s="591"/>
      <c r="O195" s="388"/>
      <c r="P195" s="178"/>
    </row>
    <row r="196" spans="1:16" s="17" customFormat="1" ht="4.5" customHeight="1">
      <c r="A196" s="92"/>
      <c r="B196" s="382"/>
      <c r="D196" s="554"/>
      <c r="E196" s="501"/>
      <c r="F196" s="501"/>
      <c r="G196" s="501"/>
      <c r="H196" s="501"/>
      <c r="I196" s="501"/>
      <c r="J196" s="501"/>
      <c r="K196" s="501"/>
      <c r="L196" s="501"/>
      <c r="M196" s="501"/>
      <c r="N196" s="316"/>
      <c r="O196" s="388"/>
      <c r="P196" s="178"/>
    </row>
    <row r="197" spans="1:16" s="17" customFormat="1" ht="12.75">
      <c r="A197" s="92"/>
      <c r="B197" s="382"/>
      <c r="C197" s="49" t="s">
        <v>261</v>
      </c>
      <c r="D197" s="492" t="str">
        <f>Translations!$B$961</f>
        <v>Confirmation of monitoring methodologies to be used for CORSIA for the period from 2021</v>
      </c>
      <c r="E197" s="501"/>
      <c r="F197" s="501"/>
      <c r="G197" s="501"/>
      <c r="H197" s="501"/>
      <c r="I197" s="501"/>
      <c r="J197" s="501"/>
      <c r="K197" s="501"/>
      <c r="L197" s="501"/>
      <c r="M197" s="501"/>
      <c r="N197" s="501"/>
      <c r="O197" s="388"/>
      <c r="P197" s="178"/>
    </row>
    <row r="198" spans="1:16" s="17" customFormat="1" ht="12.75" customHeight="1">
      <c r="A198" s="92"/>
      <c r="B198" s="382"/>
      <c r="C198" s="103"/>
      <c r="D198" s="552" t="str">
        <f>Translations!$B$1029</f>
        <v>You can select here either "emissions estimation tool" or the "fuel use methodology" as described by section 6 of this monitoring plan.</v>
      </c>
      <c r="E198" s="601"/>
      <c r="F198" s="601"/>
      <c r="G198" s="601"/>
      <c r="H198" s="601"/>
      <c r="I198" s="601"/>
      <c r="J198" s="601"/>
      <c r="K198" s="601"/>
      <c r="L198" s="601"/>
      <c r="M198" s="601"/>
      <c r="N198" s="501"/>
      <c r="O198" s="388"/>
      <c r="P198" s="178"/>
    </row>
    <row r="199" spans="1:16" s="17" customFormat="1" ht="25.5" customHeight="1">
      <c r="A199" s="92"/>
      <c r="B199" s="382"/>
      <c r="C199" s="103"/>
      <c r="D199" s="604" t="str">
        <f>Translations!$B$1030</f>
        <v>As a third option, you can choose a combination of both, i.e. the fuel use method for international flights subject to offsetting requirements, and the emission estimation tool for other international flights.</v>
      </c>
      <c r="E199" s="668"/>
      <c r="F199" s="668"/>
      <c r="G199" s="668"/>
      <c r="H199" s="668"/>
      <c r="I199" s="668"/>
      <c r="J199" s="668"/>
      <c r="K199" s="668"/>
      <c r="L199" s="668"/>
      <c r="M199" s="668"/>
      <c r="N199" s="501"/>
      <c r="O199" s="388"/>
      <c r="P199" s="178"/>
    </row>
    <row r="200" spans="1:16" s="17" customFormat="1" ht="12.75">
      <c r="A200" s="92"/>
      <c r="B200" s="382"/>
      <c r="C200" s="103"/>
      <c r="D200" s="627" t="str">
        <f>Translations!$B$960</f>
        <v>Method chosen:</v>
      </c>
      <c r="E200" s="667"/>
      <c r="F200" s="669"/>
      <c r="G200" s="670"/>
      <c r="H200" s="670"/>
      <c r="I200" s="670"/>
      <c r="J200" s="670"/>
      <c r="K200" s="670"/>
      <c r="L200" s="670"/>
      <c r="M200" s="670"/>
      <c r="N200" s="591"/>
      <c r="O200" s="388"/>
      <c r="P200" s="178"/>
    </row>
    <row r="201" spans="1:16" s="17" customFormat="1" ht="4.5" customHeight="1">
      <c r="A201" s="92"/>
      <c r="B201" s="382"/>
      <c r="C201" s="405"/>
      <c r="D201" s="405"/>
      <c r="E201" s="405"/>
      <c r="F201" s="405"/>
      <c r="G201" s="405"/>
      <c r="H201" s="405"/>
      <c r="I201" s="405"/>
      <c r="J201" s="405"/>
      <c r="K201" s="405"/>
      <c r="L201" s="405"/>
      <c r="M201" s="405"/>
      <c r="N201" s="405"/>
      <c r="O201" s="388"/>
      <c r="P201" s="178"/>
    </row>
    <row r="202" spans="1:16" s="17" customFormat="1" ht="12.75">
      <c r="A202" s="92"/>
      <c r="B202" s="382"/>
      <c r="C202" s="382"/>
      <c r="D202" s="382"/>
      <c r="E202" s="382"/>
      <c r="F202" s="382"/>
      <c r="G202" s="382"/>
      <c r="H202" s="382"/>
      <c r="I202" s="382"/>
      <c r="J202" s="382"/>
      <c r="K202" s="382"/>
      <c r="L202" s="382"/>
      <c r="M202" s="382"/>
      <c r="N202" s="382"/>
      <c r="O202" s="388"/>
      <c r="P202" s="178"/>
    </row>
    <row r="204" spans="4:15" ht="12.75">
      <c r="D204" s="504" t="str">
        <f>Translations!$B$967</f>
        <v>&lt;&lt;&lt; If you are not eligible or not intending to use the small emitter tool, proceed to section 7. &gt;&gt;&gt;</v>
      </c>
      <c r="E204" s="504"/>
      <c r="F204" s="504"/>
      <c r="G204" s="504"/>
      <c r="H204" s="504"/>
      <c r="I204" s="504"/>
      <c r="J204" s="504"/>
      <c r="K204" s="504"/>
      <c r="L204" s="504"/>
      <c r="M204" s="504"/>
      <c r="N204" s="504"/>
      <c r="O204" s="103"/>
    </row>
  </sheetData>
  <sheetProtection sheet="1" objects="1" scenarios="1" formatCells="0" formatColumns="0" formatRows="0" insertColumns="0" insertRows="0"/>
  <mergeCells count="265">
    <mergeCell ref="D187:N187"/>
    <mergeCell ref="D192:N192"/>
    <mergeCell ref="D200:E200"/>
    <mergeCell ref="D199:N199"/>
    <mergeCell ref="F200:N200"/>
    <mergeCell ref="D204:N204"/>
    <mergeCell ref="D195:E195"/>
    <mergeCell ref="D196:M196"/>
    <mergeCell ref="F195:N195"/>
    <mergeCell ref="D197:N197"/>
    <mergeCell ref="D198:N198"/>
    <mergeCell ref="D194:N194"/>
    <mergeCell ref="D176:N176"/>
    <mergeCell ref="D173:N173"/>
    <mergeCell ref="D175:E175"/>
    <mergeCell ref="D174:N174"/>
    <mergeCell ref="D193:N193"/>
    <mergeCell ref="D189:N189"/>
    <mergeCell ref="D190:N190"/>
    <mergeCell ref="D191:N191"/>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6" dxfId="8" stopIfTrue="1">
      <formula>(CNTR_PrimaryMP=2)</formula>
    </cfRule>
  </conditionalFormatting>
  <conditionalFormatting sqref="D85:I85">
    <cfRule type="expression" priority="79" dxfId="31" stopIfTrue="1">
      <formula>(CNTR_PrimaryMP=1)</formula>
    </cfRule>
  </conditionalFormatting>
  <conditionalFormatting sqref="D169:N169">
    <cfRule type="expression" priority="89" dxfId="31" stopIfTrue="1">
      <formula>(CNTR_SmallEmitter=2)</formula>
    </cfRule>
  </conditionalFormatting>
  <conditionalFormatting sqref="D171:E171">
    <cfRule type="expression" priority="5" dxfId="10" stopIfTrue="1">
      <formula>CONTR_onlyCORSIA</formula>
    </cfRule>
    <cfRule type="expression" priority="64" dxfId="0" stopIfTrue="1">
      <formula>(CNTR_SmallEmitter=2)</formula>
    </cfRule>
  </conditionalFormatting>
  <conditionalFormatting sqref="B202:N202 N188 N196 N201 B199:M201 B198:C198 B188:M197 O188:O202">
    <cfRule type="expression" priority="63" dxfId="0" stopIfTrue="1">
      <formula>CONTR_CORSIAapplied=FALSE</formula>
    </cfRule>
  </conditionalFormatting>
  <conditionalFormatting sqref="B87:N89">
    <cfRule type="expression" priority="61" dxfId="0" stopIfTrue="1">
      <formula>CONTR_CORSIAapplied=FALSE</formula>
    </cfRule>
  </conditionalFormatting>
  <conditionalFormatting sqref="B113:N115">
    <cfRule type="expression" priority="60" dxfId="0" stopIfTrue="1">
      <formula>CONTR_CORSIAapplied=FALSE</formula>
    </cfRule>
  </conditionalFormatting>
  <conditionalFormatting sqref="B123:N124 B125:D126 B129:C134">
    <cfRule type="expression" priority="58" dxfId="0" stopIfTrue="1">
      <formula>CONTR_CORSIAapplied=FALSE</formula>
    </cfRule>
  </conditionalFormatting>
  <conditionalFormatting sqref="B123:N125 B129:N135 B126:D126">
    <cfRule type="expression" priority="57" dxfId="0" stopIfTrue="1">
      <formula>CONTR_CORSIAapplied=FALSE</formula>
    </cfRule>
  </conditionalFormatting>
  <conditionalFormatting sqref="B146:B148">
    <cfRule type="expression" priority="55" dxfId="0" stopIfTrue="1">
      <formula>CONTR_CORSIAapplied=FALSE</formula>
    </cfRule>
  </conditionalFormatting>
  <conditionalFormatting sqref="B145:N145">
    <cfRule type="expression" priority="54" dxfId="0" stopIfTrue="1">
      <formula>CONTR_CORSIAapplied=FALSE</formula>
    </cfRule>
  </conditionalFormatting>
  <conditionalFormatting sqref="B145:N149">
    <cfRule type="expression" priority="53" dxfId="0" stopIfTrue="1">
      <formula>CONTR_CORSIAapplied=FALSE</formula>
    </cfRule>
  </conditionalFormatting>
  <conditionalFormatting sqref="D167:K167">
    <cfRule type="expression" priority="51" dxfId="31" stopIfTrue="1">
      <formula>$P$167=FALSE</formula>
    </cfRule>
  </conditionalFormatting>
  <conditionalFormatting sqref="D173:N174">
    <cfRule type="expression" priority="47" dxfId="31" stopIfTrue="1">
      <formula>(CNTR_Eligible28a6=2)</formula>
    </cfRule>
  </conditionalFormatting>
  <conditionalFormatting sqref="D175:E175">
    <cfRule type="expression" priority="4" dxfId="10" stopIfTrue="1">
      <formula>CONTR_onlyCORSIA</formula>
    </cfRule>
    <cfRule type="expression" priority="46" dxfId="0" stopIfTrue="1">
      <formula>(CNTR_Eligible28a6=2)</formula>
    </cfRule>
  </conditionalFormatting>
  <conditionalFormatting sqref="D178:N179">
    <cfRule type="expression" priority="43" dxfId="31">
      <formula>CONTR5eGrey=TRUE</formula>
    </cfRule>
  </conditionalFormatting>
  <conditionalFormatting sqref="D180:N180">
    <cfRule type="expression" priority="3" dxfId="10" stopIfTrue="1">
      <formula>CONTR_onlyCORSIA</formula>
    </cfRule>
    <cfRule type="expression" priority="42" dxfId="0" stopIfTrue="1">
      <formula>CONTR5eGrey=TRUE</formula>
    </cfRule>
  </conditionalFormatting>
  <conditionalFormatting sqref="D182:K182">
    <cfRule type="expression" priority="41" dxfId="31" stopIfTrue="1">
      <formula>CONTR5eGrey=TRUE</formula>
    </cfRule>
  </conditionalFormatting>
  <conditionalFormatting sqref="B153:N155">
    <cfRule type="expression" priority="40" dxfId="0" stopIfTrue="1">
      <formula>CONTR_CORSIAapplied=FALSE</formula>
    </cfRule>
  </conditionalFormatting>
  <conditionalFormatting sqref="B153:N155">
    <cfRule type="expression" priority="39" dxfId="0" stopIfTrue="1">
      <formula>CONTR_CORSIAapplied=FALSE</formula>
    </cfRule>
  </conditionalFormatting>
  <conditionalFormatting sqref="B156:N156">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28:D128">
    <cfRule type="expression" priority="30" dxfId="0" stopIfTrue="1">
      <formula>CONTR_CORSIAapplied=FALSE</formula>
    </cfRule>
  </conditionalFormatting>
  <conditionalFormatting sqref="B128:D128">
    <cfRule type="expression" priority="29" dxfId="0" stopIfTrue="1">
      <formula>CONTR_CORSIAapplied=FALSE</formula>
    </cfRule>
  </conditionalFormatting>
  <conditionalFormatting sqref="B127:D127">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31:O48">
    <cfRule type="expression" priority="21" dxfId="0" stopIfTrue="1">
      <formula>CONTR_CORSIAapplied=FALSE</formula>
    </cfRule>
  </conditionalFormatting>
  <conditionalFormatting sqref="B66:N83">
    <cfRule type="expression" priority="20" dxfId="0" stopIfTrue="1">
      <formula>CONTR_CORSIAapplied=FALSE</formula>
    </cfRule>
  </conditionalFormatting>
  <conditionalFormatting sqref="O66:O83">
    <cfRule type="expression" priority="19" dxfId="0" stopIfTrue="1">
      <formula>CONTR_CORSIAapplied=FALSE</formula>
    </cfRule>
  </conditionalFormatting>
  <conditionalFormatting sqref="O87:O89">
    <cfRule type="expression" priority="18" dxfId="0" stopIfTrue="1">
      <formula>CONTR_CORSIAapplied=FALSE</formula>
    </cfRule>
  </conditionalFormatting>
  <conditionalFormatting sqref="O113:O115">
    <cfRule type="expression" priority="17" dxfId="0" stopIfTrue="1">
      <formula>CONTR_CORSIAapplied=FALSE</formula>
    </cfRule>
  </conditionalFormatting>
  <conditionalFormatting sqref="O123:O135">
    <cfRule type="expression" priority="16" dxfId="0" stopIfTrue="1">
      <formula>CONTR_CORSIAapplied=FALSE</formula>
    </cfRule>
  </conditionalFormatting>
  <conditionalFormatting sqref="O145:O149">
    <cfRule type="expression" priority="15" dxfId="0" stopIfTrue="1">
      <formula>CONTR_CORSIAapplied=FALSE</formula>
    </cfRule>
  </conditionalFormatting>
  <conditionalFormatting sqref="O153:O156">
    <cfRule type="expression" priority="14" dxfId="0" stopIfTrue="1">
      <formula>CONTR_CORSIAapplied=FALSE</formula>
    </cfRule>
  </conditionalFormatting>
  <conditionalFormatting sqref="D17:N27">
    <cfRule type="expression" priority="12" dxfId="10" stopIfTrue="1">
      <formula>CONTR_onlyCORSIA</formula>
    </cfRule>
  </conditionalFormatting>
  <conditionalFormatting sqref="D52:N62">
    <cfRule type="expression" priority="11" dxfId="10" stopIfTrue="1">
      <formula>CONTR_onlyCORSIA</formula>
    </cfRule>
  </conditionalFormatting>
  <conditionalFormatting sqref="D116:N121">
    <cfRule type="expression" priority="10" dxfId="10" stopIfTrue="1">
      <formula>CONTR_onlyCORSIA</formula>
    </cfRule>
  </conditionalFormatting>
  <conditionalFormatting sqref="D139:E139">
    <cfRule type="expression" priority="9" dxfId="10" stopIfTrue="1">
      <formula>CONTR_onlyCORSIA</formula>
    </cfRule>
  </conditionalFormatting>
  <conditionalFormatting sqref="D143:E143">
    <cfRule type="expression" priority="8" dxfId="10" stopIfTrue="1">
      <formula>CONTR_onlyCORSIA</formula>
    </cfRule>
  </conditionalFormatting>
  <conditionalFormatting sqref="D162:E162">
    <cfRule type="expression" priority="7" dxfId="10" stopIfTrue="1">
      <formula>CONTR_onlyCORSIA</formula>
    </cfRule>
  </conditionalFormatting>
  <conditionalFormatting sqref="D166:E166">
    <cfRule type="expression" priority="6" dxfId="10" stopIfTrue="1">
      <formula>CONTR_onlyCORSIA</formula>
    </cfRule>
  </conditionalFormatting>
  <conditionalFormatting sqref="D176:K176">
    <cfRule type="expression" priority="2" dxfId="31" stopIfTrue="1">
      <formula>$P$167=FALSE</formula>
    </cfRule>
  </conditionalFormatting>
  <conditionalFormatting sqref="D198:M198">
    <cfRule type="expression" priority="1" dxfId="0" stopIfTrue="1">
      <formula>CONTR_CORSIAapplied=FALSE</formula>
    </cfRule>
  </conditionalFormatting>
  <dataValidations count="5">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SheetLayoutView="100" zoomScalePageLayoutView="0" workbookViewId="0" topLeftCell="B188">
      <selection activeCell="B2" sqref="B2"/>
    </sheetView>
  </sheetViews>
  <sheetFormatPr defaultColWidth="9.140625" defaultRowHeight="12.75"/>
  <cols>
    <col min="1" max="1" width="3.28125" style="92" hidden="1" customWidth="1"/>
    <col min="2" max="2" width="3.28125" style="17" customWidth="1"/>
    <col min="3" max="3" width="4.140625" style="17" customWidth="1"/>
    <col min="4" max="13" width="12.7109375" style="17" customWidth="1"/>
    <col min="14" max="14" width="4.7109375" style="74" customWidth="1"/>
    <col min="15" max="15" width="9.140625" style="178" hidden="1" customWidth="1"/>
    <col min="16" max="16" width="4.7109375" style="17" customWidth="1"/>
    <col min="17" max="16384" width="11.421875" style="17" customWidth="1"/>
  </cols>
  <sheetData>
    <row r="1" spans="1:15" s="92" customFormat="1" ht="12.75" hidden="1">
      <c r="A1" s="92" t="s">
        <v>1011</v>
      </c>
      <c r="O1" s="178" t="s">
        <v>1011</v>
      </c>
    </row>
    <row r="3" spans="3:15" ht="18.75" customHeight="1">
      <c r="C3" s="726" t="str">
        <f>Translations!$B$216</f>
        <v>CALCULATION OF CO2 EMISSIONS </v>
      </c>
      <c r="D3" s="726"/>
      <c r="E3" s="726"/>
      <c r="F3" s="726"/>
      <c r="G3" s="726"/>
      <c r="H3" s="726"/>
      <c r="I3" s="726"/>
      <c r="J3" s="726"/>
      <c r="K3" s="726"/>
      <c r="L3" s="726"/>
      <c r="M3" s="726"/>
      <c r="N3" s="726"/>
      <c r="O3" s="425" t="s">
        <v>1206</v>
      </c>
    </row>
    <row r="4" spans="3:15" ht="12.75" customHeight="1">
      <c r="C4" s="471" t="str">
        <f>Translations!$B$968</f>
        <v>&lt;&lt;&lt; Go to Section 10 if eligible for simplified calculation &gt;&gt;&gt;</v>
      </c>
      <c r="D4" s="471"/>
      <c r="E4" s="471"/>
      <c r="F4" s="471"/>
      <c r="G4" s="471"/>
      <c r="H4" s="471"/>
      <c r="I4" s="471"/>
      <c r="J4" s="471"/>
      <c r="O4" s="175"/>
    </row>
    <row r="5" spans="3:15" ht="6.75" customHeight="1">
      <c r="C5" s="176"/>
      <c r="O5" s="177"/>
    </row>
    <row r="6" spans="3:13" ht="15.75">
      <c r="C6" s="118">
        <v>7</v>
      </c>
      <c r="D6" s="596" t="str">
        <f>Translations!$B$10</f>
        <v>Activity data</v>
      </c>
      <c r="E6" s="596"/>
      <c r="F6" s="596"/>
      <c r="G6" s="596"/>
      <c r="H6" s="596"/>
      <c r="I6" s="596"/>
      <c r="J6" s="596"/>
      <c r="K6" s="596"/>
      <c r="L6" s="596"/>
      <c r="M6" s="596"/>
    </row>
    <row r="7" spans="3:14" ht="12.75">
      <c r="C7" s="81"/>
      <c r="D7" s="81"/>
      <c r="E7" s="81"/>
      <c r="F7" s="81"/>
      <c r="G7" s="81"/>
      <c r="H7" s="81"/>
      <c r="I7" s="81"/>
      <c r="J7" s="81"/>
      <c r="K7" s="81"/>
      <c r="L7" s="179"/>
      <c r="M7" s="179"/>
      <c r="N7" s="179"/>
    </row>
    <row r="8" spans="3:14" ht="12.75">
      <c r="C8" s="181" t="s">
        <v>258</v>
      </c>
      <c r="D8" s="703" t="str">
        <f>Translations!$B$218</f>
        <v>Please specify the methodology used to measure fuel consumption for each aircraft type.</v>
      </c>
      <c r="E8" s="703"/>
      <c r="F8" s="703"/>
      <c r="G8" s="703"/>
      <c r="H8" s="703"/>
      <c r="I8" s="703"/>
      <c r="J8" s="703"/>
      <c r="K8" s="703"/>
      <c r="L8" s="703"/>
      <c r="M8" s="703"/>
      <c r="N8" s="182"/>
    </row>
    <row r="9" spans="3:15" ht="25.5" customHeight="1">
      <c r="C9" s="180"/>
      <c r="D9" s="637" t="str">
        <f>Translations!$B$969</f>
        <v>In each case, the method chosen should provide for the most complete and timely data combined with the lowest uncertainty without incurring unreasonable costs. 
Note that the Aircraft types are automatically taken from section 4(a) and 4(b).</v>
      </c>
      <c r="E9" s="638"/>
      <c r="F9" s="638"/>
      <c r="G9" s="638"/>
      <c r="H9" s="638"/>
      <c r="I9" s="638"/>
      <c r="J9" s="638"/>
      <c r="K9" s="638"/>
      <c r="L9" s="638"/>
      <c r="M9" s="638"/>
      <c r="N9" s="156"/>
      <c r="O9" s="417"/>
    </row>
    <row r="10" spans="2:14" ht="51" customHeight="1">
      <c r="B10" s="63"/>
      <c r="C10" s="180"/>
      <c r="D10" s="407" t="str">
        <f>Translations!$B$220</f>
        <v>Method A</v>
      </c>
      <c r="E10" s="69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697"/>
      <c r="G10" s="697"/>
      <c r="H10" s="697"/>
      <c r="I10" s="697"/>
      <c r="J10" s="697"/>
      <c r="K10" s="697"/>
      <c r="L10" s="697"/>
      <c r="M10" s="697"/>
      <c r="N10" s="183"/>
    </row>
    <row r="11" spans="2:14" ht="25.5" customHeight="1">
      <c r="B11" s="63"/>
      <c r="C11" s="180"/>
      <c r="D11" s="407" t="str">
        <f>Translations!$B$222</f>
        <v>Method B</v>
      </c>
      <c r="E11" s="696"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696"/>
      <c r="G11" s="696"/>
      <c r="H11" s="696"/>
      <c r="I11" s="696"/>
      <c r="J11" s="696"/>
      <c r="K11" s="696"/>
      <c r="L11" s="696"/>
      <c r="M11" s="696"/>
      <c r="N11" s="184"/>
    </row>
    <row r="12" spans="2:14" ht="4.5" customHeight="1">
      <c r="B12" s="63"/>
      <c r="C12" s="180"/>
      <c r="D12" s="407"/>
      <c r="E12" s="416"/>
      <c r="F12" s="416"/>
      <c r="G12" s="416"/>
      <c r="H12" s="416"/>
      <c r="I12" s="416"/>
      <c r="J12" s="416"/>
      <c r="K12" s="416"/>
      <c r="L12" s="416"/>
      <c r="M12" s="416"/>
      <c r="N12" s="184"/>
    </row>
    <row r="13" spans="3:14" ht="12.75">
      <c r="C13" s="187" t="s">
        <v>1161</v>
      </c>
      <c r="D13" s="685" t="str">
        <f>Translations!$B$970</f>
        <v>Aircraft types from section 4(a)</v>
      </c>
      <c r="E13" s="686"/>
      <c r="F13" s="686"/>
      <c r="G13" s="686"/>
      <c r="H13" s="686"/>
      <c r="I13" s="686"/>
      <c r="J13" s="686"/>
      <c r="K13" s="686"/>
      <c r="L13" s="686"/>
      <c r="M13" s="686"/>
      <c r="N13" s="185"/>
    </row>
    <row r="14" spans="2:13" ht="32.25" customHeight="1">
      <c r="B14" s="63"/>
      <c r="C14" s="180"/>
      <c r="D14" s="681" t="str">
        <f>Translations!$B$224</f>
        <v>Generic aircraft type (ICAO aircraft type designator) and sub-type</v>
      </c>
      <c r="E14" s="682"/>
      <c r="F14" s="687" t="str">
        <f>Translations!$B$225</f>
        <v>Method (A/B)</v>
      </c>
      <c r="G14" s="687"/>
      <c r="H14" s="681" t="str">
        <f>Translations!$B$226</f>
        <v>Data source used to determine fuel uplift</v>
      </c>
      <c r="I14" s="688"/>
      <c r="J14" s="682"/>
      <c r="K14" s="681" t="str">
        <f>Translations!$B$227</f>
        <v>Methods for transmitting, storing and retrieving data</v>
      </c>
      <c r="L14" s="688"/>
      <c r="M14" s="682"/>
    </row>
    <row r="15" spans="3:13" ht="12.75" customHeight="1">
      <c r="C15" s="180"/>
      <c r="D15" s="675">
        <f>IF(AND('Emission sources'!D18="",'Emission sources'!F18=""),"",CONCATENATE('Emission sources'!D18," ",'Emission sources'!F18))</f>
      </c>
      <c r="E15" s="676"/>
      <c r="F15" s="634" t="s">
        <v>303</v>
      </c>
      <c r="G15" s="634"/>
      <c r="H15" s="642" t="s">
        <v>303</v>
      </c>
      <c r="I15" s="684"/>
      <c r="J15" s="643"/>
      <c r="K15" s="642" t="s">
        <v>303</v>
      </c>
      <c r="L15" s="684"/>
      <c r="M15" s="643"/>
    </row>
    <row r="16" spans="3:13" ht="12.75">
      <c r="C16" s="180"/>
      <c r="D16" s="675">
        <f>IF(AND('Emission sources'!D19="",'Emission sources'!F19=""),"",CONCATENATE('Emission sources'!D19," ",'Emission sources'!F19))</f>
      </c>
      <c r="E16" s="676"/>
      <c r="F16" s="634" t="s">
        <v>303</v>
      </c>
      <c r="G16" s="634"/>
      <c r="H16" s="642" t="s">
        <v>303</v>
      </c>
      <c r="I16" s="684"/>
      <c r="J16" s="643"/>
      <c r="K16" s="642" t="s">
        <v>303</v>
      </c>
      <c r="L16" s="684"/>
      <c r="M16" s="643"/>
    </row>
    <row r="17" spans="3:13" ht="12.75">
      <c r="C17" s="180"/>
      <c r="D17" s="675">
        <f>IF(AND('Emission sources'!D20="",'Emission sources'!F20=""),"",CONCATENATE('Emission sources'!D20," ",'Emission sources'!F20))</f>
      </c>
      <c r="E17" s="676"/>
      <c r="F17" s="634" t="s">
        <v>303</v>
      </c>
      <c r="G17" s="634"/>
      <c r="H17" s="642" t="s">
        <v>303</v>
      </c>
      <c r="I17" s="684"/>
      <c r="J17" s="643"/>
      <c r="K17" s="642" t="s">
        <v>303</v>
      </c>
      <c r="L17" s="684"/>
      <c r="M17" s="643"/>
    </row>
    <row r="18" spans="3:13" ht="12.75">
      <c r="C18" s="180"/>
      <c r="D18" s="675">
        <f>IF(AND('Emission sources'!D21="",'Emission sources'!F21=""),"",CONCATENATE('Emission sources'!D21," ",'Emission sources'!F21))</f>
      </c>
      <c r="E18" s="676"/>
      <c r="F18" s="634" t="s">
        <v>303</v>
      </c>
      <c r="G18" s="634"/>
      <c r="H18" s="642" t="s">
        <v>303</v>
      </c>
      <c r="I18" s="684"/>
      <c r="J18" s="643"/>
      <c r="K18" s="642" t="s">
        <v>303</v>
      </c>
      <c r="L18" s="684"/>
      <c r="M18" s="643"/>
    </row>
    <row r="19" spans="3:13" ht="12.75">
      <c r="C19" s="180"/>
      <c r="D19" s="675">
        <f>IF(AND('Emission sources'!D22="",'Emission sources'!F22=""),"",CONCATENATE('Emission sources'!D22," ",'Emission sources'!F22))</f>
      </c>
      <c r="E19" s="676"/>
      <c r="F19" s="634" t="s">
        <v>303</v>
      </c>
      <c r="G19" s="634"/>
      <c r="H19" s="642" t="s">
        <v>303</v>
      </c>
      <c r="I19" s="684"/>
      <c r="J19" s="643"/>
      <c r="K19" s="642" t="s">
        <v>303</v>
      </c>
      <c r="L19" s="684"/>
      <c r="M19" s="643"/>
    </row>
    <row r="20" spans="3:13" ht="12.75">
      <c r="C20" s="180"/>
      <c r="D20" s="675">
        <f>IF(AND('Emission sources'!D23="",'Emission sources'!F23=""),"",CONCATENATE('Emission sources'!D23," ",'Emission sources'!F23))</f>
      </c>
      <c r="E20" s="676"/>
      <c r="F20" s="634" t="s">
        <v>303</v>
      </c>
      <c r="G20" s="634"/>
      <c r="H20" s="642" t="s">
        <v>303</v>
      </c>
      <c r="I20" s="684"/>
      <c r="J20" s="643"/>
      <c r="K20" s="642" t="s">
        <v>303</v>
      </c>
      <c r="L20" s="684"/>
      <c r="M20" s="643"/>
    </row>
    <row r="21" spans="3:13" ht="12.75">
      <c r="C21" s="180"/>
      <c r="D21" s="675">
        <f>IF(AND('Emission sources'!D24="",'Emission sources'!F24=""),"",CONCATENATE('Emission sources'!D24," ",'Emission sources'!F24))</f>
      </c>
      <c r="E21" s="676"/>
      <c r="F21" s="634" t="s">
        <v>303</v>
      </c>
      <c r="G21" s="634"/>
      <c r="H21" s="642" t="s">
        <v>303</v>
      </c>
      <c r="I21" s="684"/>
      <c r="J21" s="643"/>
      <c r="K21" s="642" t="s">
        <v>303</v>
      </c>
      <c r="L21" s="684"/>
      <c r="M21" s="643"/>
    </row>
    <row r="22" spans="3:13" ht="12.75">
      <c r="C22" s="180"/>
      <c r="D22" s="675">
        <f>IF(AND('Emission sources'!D25="",'Emission sources'!F25=""),"",CONCATENATE('Emission sources'!D25," ",'Emission sources'!F25))</f>
      </c>
      <c r="E22" s="676"/>
      <c r="F22" s="634" t="s">
        <v>303</v>
      </c>
      <c r="G22" s="634"/>
      <c r="H22" s="642" t="s">
        <v>303</v>
      </c>
      <c r="I22" s="684"/>
      <c r="J22" s="643"/>
      <c r="K22" s="642" t="s">
        <v>303</v>
      </c>
      <c r="L22" s="684"/>
      <c r="M22" s="643"/>
    </row>
    <row r="23" spans="3:13" ht="12.75">
      <c r="C23" s="180"/>
      <c r="D23" s="675">
        <f>IF(AND('Emission sources'!D26="",'Emission sources'!F26=""),"",CONCATENATE('Emission sources'!D26," ",'Emission sources'!F26))</f>
      </c>
      <c r="E23" s="676"/>
      <c r="F23" s="634" t="s">
        <v>303</v>
      </c>
      <c r="G23" s="634"/>
      <c r="H23" s="642" t="s">
        <v>303</v>
      </c>
      <c r="I23" s="684"/>
      <c r="J23" s="643"/>
      <c r="K23" s="642" t="s">
        <v>303</v>
      </c>
      <c r="L23" s="684"/>
      <c r="M23" s="643"/>
    </row>
    <row r="24" spans="3:14" ht="12.75">
      <c r="C24" s="180"/>
      <c r="D24" s="675">
        <f>IF(AND('Emission sources'!D27="",'Emission sources'!F27=""),"",CONCATENATE('Emission sources'!D27," ",'Emission sources'!F27))</f>
      </c>
      <c r="E24" s="676"/>
      <c r="F24" s="634" t="s">
        <v>303</v>
      </c>
      <c r="G24" s="634"/>
      <c r="H24" s="642" t="s">
        <v>303</v>
      </c>
      <c r="I24" s="684"/>
      <c r="J24" s="643"/>
      <c r="K24" s="642" t="s">
        <v>303</v>
      </c>
      <c r="L24" s="684"/>
      <c r="M24" s="643"/>
      <c r="N24" s="75"/>
    </row>
    <row r="25" spans="3:14" ht="12.75">
      <c r="C25" s="187" t="s">
        <v>1163</v>
      </c>
      <c r="D25" s="685" t="str">
        <f>Translations!$B$971</f>
        <v>Aircraft types from section 4(b)</v>
      </c>
      <c r="E25" s="686"/>
      <c r="F25" s="686"/>
      <c r="G25" s="686"/>
      <c r="H25" s="686"/>
      <c r="I25" s="686"/>
      <c r="J25" s="686"/>
      <c r="K25" s="686"/>
      <c r="L25" s="686"/>
      <c r="M25" s="686"/>
      <c r="N25" s="185"/>
    </row>
    <row r="26" spans="2:13" ht="32.25" customHeight="1">
      <c r="B26" s="63"/>
      <c r="C26" s="180"/>
      <c r="D26" s="681" t="str">
        <f>Translations!$B$224</f>
        <v>Generic aircraft type (ICAO aircraft type designator) and sub-type</v>
      </c>
      <c r="E26" s="682"/>
      <c r="F26" s="687" t="str">
        <f>Translations!$B$225</f>
        <v>Method (A/B)</v>
      </c>
      <c r="G26" s="687"/>
      <c r="H26" s="681" t="str">
        <f>Translations!$B$226</f>
        <v>Data source used to determine fuel uplift</v>
      </c>
      <c r="I26" s="688"/>
      <c r="J26" s="682"/>
      <c r="K26" s="681" t="str">
        <f>Translations!$B$227</f>
        <v>Methods for transmitting, storing and retrieving data</v>
      </c>
      <c r="L26" s="688"/>
      <c r="M26" s="682"/>
    </row>
    <row r="27" spans="3:13" ht="12.75" customHeight="1">
      <c r="C27" s="180"/>
      <c r="D27" s="675">
        <f>IF(AND('Emission sources'!D36="",'Emission sources'!F36=""),"",CONCATENATE('Emission sources'!D36," ",'Emission sources'!F36))</f>
      </c>
      <c r="E27" s="676"/>
      <c r="F27" s="634" t="s">
        <v>303</v>
      </c>
      <c r="G27" s="634"/>
      <c r="H27" s="642" t="s">
        <v>303</v>
      </c>
      <c r="I27" s="684"/>
      <c r="J27" s="643"/>
      <c r="K27" s="642" t="s">
        <v>303</v>
      </c>
      <c r="L27" s="684"/>
      <c r="M27" s="643"/>
    </row>
    <row r="28" spans="3:13" ht="12.75">
      <c r="C28" s="180"/>
      <c r="D28" s="675">
        <f>IF(AND('Emission sources'!D37="",'Emission sources'!F37=""),"",CONCATENATE('Emission sources'!D37," ",'Emission sources'!F37))</f>
      </c>
      <c r="E28" s="676"/>
      <c r="F28" s="634" t="s">
        <v>303</v>
      </c>
      <c r="G28" s="634"/>
      <c r="H28" s="642" t="s">
        <v>303</v>
      </c>
      <c r="I28" s="684"/>
      <c r="J28" s="643"/>
      <c r="K28" s="642" t="s">
        <v>303</v>
      </c>
      <c r="L28" s="684"/>
      <c r="M28" s="643"/>
    </row>
    <row r="29" spans="3:13" ht="12.75">
      <c r="C29" s="180"/>
      <c r="D29" s="675">
        <f>IF(AND('Emission sources'!D38="",'Emission sources'!F38=""),"",CONCATENATE('Emission sources'!D38," ",'Emission sources'!F38))</f>
      </c>
      <c r="E29" s="676"/>
      <c r="F29" s="634" t="s">
        <v>303</v>
      </c>
      <c r="G29" s="634"/>
      <c r="H29" s="642" t="s">
        <v>303</v>
      </c>
      <c r="I29" s="684"/>
      <c r="J29" s="643"/>
      <c r="K29" s="642" t="s">
        <v>303</v>
      </c>
      <c r="L29" s="684"/>
      <c r="M29" s="643"/>
    </row>
    <row r="30" spans="3:13" ht="12.75">
      <c r="C30" s="180"/>
      <c r="D30" s="675">
        <f>IF(AND('Emission sources'!D39="",'Emission sources'!F39=""),"",CONCATENATE('Emission sources'!D39," ",'Emission sources'!F39))</f>
      </c>
      <c r="E30" s="676"/>
      <c r="F30" s="634" t="s">
        <v>303</v>
      </c>
      <c r="G30" s="634"/>
      <c r="H30" s="642" t="s">
        <v>303</v>
      </c>
      <c r="I30" s="684"/>
      <c r="J30" s="643"/>
      <c r="K30" s="642" t="s">
        <v>303</v>
      </c>
      <c r="L30" s="684"/>
      <c r="M30" s="643"/>
    </row>
    <row r="31" spans="3:13" ht="12.75">
      <c r="C31" s="180"/>
      <c r="D31" s="675">
        <f>IF(AND('Emission sources'!D40="",'Emission sources'!F40=""),"",CONCATENATE('Emission sources'!D40," ",'Emission sources'!F40))</f>
      </c>
      <c r="E31" s="676"/>
      <c r="F31" s="634" t="s">
        <v>303</v>
      </c>
      <c r="G31" s="634"/>
      <c r="H31" s="642" t="s">
        <v>303</v>
      </c>
      <c r="I31" s="684"/>
      <c r="J31" s="643"/>
      <c r="K31" s="642" t="s">
        <v>303</v>
      </c>
      <c r="L31" s="684"/>
      <c r="M31" s="643"/>
    </row>
    <row r="32" spans="3:13" ht="12.75">
      <c r="C32" s="180"/>
      <c r="D32" s="675">
        <f>IF(AND('Emission sources'!D41="",'Emission sources'!F41=""),"",CONCATENATE('Emission sources'!D41," ",'Emission sources'!F41))</f>
      </c>
      <c r="E32" s="676"/>
      <c r="F32" s="634" t="s">
        <v>303</v>
      </c>
      <c r="G32" s="634"/>
      <c r="H32" s="642" t="s">
        <v>303</v>
      </c>
      <c r="I32" s="684"/>
      <c r="J32" s="643"/>
      <c r="K32" s="642" t="s">
        <v>303</v>
      </c>
      <c r="L32" s="684"/>
      <c r="M32" s="643"/>
    </row>
    <row r="33" spans="3:13" ht="12.75">
      <c r="C33" s="180"/>
      <c r="D33" s="675">
        <f>IF(AND('Emission sources'!D42="",'Emission sources'!F42=""),"",CONCATENATE('Emission sources'!D42," ",'Emission sources'!F42))</f>
      </c>
      <c r="E33" s="676"/>
      <c r="F33" s="634" t="s">
        <v>303</v>
      </c>
      <c r="G33" s="634"/>
      <c r="H33" s="642" t="s">
        <v>303</v>
      </c>
      <c r="I33" s="684"/>
      <c r="J33" s="643"/>
      <c r="K33" s="642" t="s">
        <v>303</v>
      </c>
      <c r="L33" s="684"/>
      <c r="M33" s="643"/>
    </row>
    <row r="34" spans="3:13" ht="12.75">
      <c r="C34" s="180"/>
      <c r="D34" s="675">
        <f>IF(AND('Emission sources'!D43="",'Emission sources'!F43=""),"",CONCATENATE('Emission sources'!D43," ",'Emission sources'!F43))</f>
      </c>
      <c r="E34" s="676"/>
      <c r="F34" s="634" t="s">
        <v>303</v>
      </c>
      <c r="G34" s="634"/>
      <c r="H34" s="642" t="s">
        <v>303</v>
      </c>
      <c r="I34" s="684"/>
      <c r="J34" s="643"/>
      <c r="K34" s="642" t="s">
        <v>303</v>
      </c>
      <c r="L34" s="684"/>
      <c r="M34" s="643"/>
    </row>
    <row r="35" spans="3:13" ht="12.75">
      <c r="C35" s="180"/>
      <c r="D35" s="675">
        <f>IF(AND('Emission sources'!D44="",'Emission sources'!F44=""),"",CONCATENATE('Emission sources'!D44," ",'Emission sources'!F44))</f>
      </c>
      <c r="E35" s="676"/>
      <c r="F35" s="634" t="s">
        <v>303</v>
      </c>
      <c r="G35" s="634"/>
      <c r="H35" s="642" t="s">
        <v>303</v>
      </c>
      <c r="I35" s="684"/>
      <c r="J35" s="643"/>
      <c r="K35" s="642" t="s">
        <v>303</v>
      </c>
      <c r="L35" s="684"/>
      <c r="M35" s="643"/>
    </row>
    <row r="36" spans="3:14" ht="12.75">
      <c r="C36" s="180"/>
      <c r="D36" s="675">
        <f>IF(AND('Emission sources'!D45="",'Emission sources'!F45=""),"",CONCATENATE('Emission sources'!D45," ",'Emission sources'!F45))</f>
      </c>
      <c r="E36" s="676"/>
      <c r="F36" s="634" t="s">
        <v>303</v>
      </c>
      <c r="G36" s="634"/>
      <c r="H36" s="642" t="s">
        <v>303</v>
      </c>
      <c r="I36" s="684"/>
      <c r="J36" s="643"/>
      <c r="K36" s="642" t="s">
        <v>303</v>
      </c>
      <c r="L36" s="684"/>
      <c r="M36" s="643"/>
      <c r="N36" s="75"/>
    </row>
    <row r="37" spans="3:15" ht="25.5" customHeight="1">
      <c r="C37" s="97"/>
      <c r="D37"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698"/>
      <c r="F37" s="698"/>
      <c r="G37" s="698"/>
      <c r="H37" s="698"/>
      <c r="I37" s="698"/>
      <c r="J37" s="698"/>
      <c r="K37" s="698"/>
      <c r="L37" s="698"/>
      <c r="M37" s="698"/>
      <c r="N37" s="360"/>
      <c r="O37" s="92"/>
    </row>
    <row r="38" spans="3:15" ht="12.75" customHeight="1">
      <c r="C38" s="97"/>
      <c r="D38" s="699" t="str">
        <f>Translations!$B$972</f>
        <v>Thereafter the formulas in row C must be corrected in order to point to the correct aircraft type in section 4(a) and 4(b).</v>
      </c>
      <c r="E38" s="699"/>
      <c r="F38" s="699"/>
      <c r="G38" s="699"/>
      <c r="H38" s="699"/>
      <c r="I38" s="699"/>
      <c r="J38" s="699"/>
      <c r="K38" s="699"/>
      <c r="L38" s="699"/>
      <c r="M38" s="699"/>
      <c r="N38" s="360"/>
      <c r="O38" s="92"/>
    </row>
    <row r="39" spans="3:15" ht="12.75">
      <c r="C39" s="97"/>
      <c r="D39" s="647" t="str">
        <f>Translations!$B$187</f>
        <v>Only in case of very large fleets you should provide the list as a separate sheet in this file.</v>
      </c>
      <c r="E39" s="728"/>
      <c r="F39" s="728"/>
      <c r="G39" s="728"/>
      <c r="H39" s="728"/>
      <c r="I39" s="728"/>
      <c r="J39" s="728"/>
      <c r="K39" s="728"/>
      <c r="L39" s="728"/>
      <c r="M39" s="728"/>
      <c r="N39" s="361"/>
      <c r="O39" s="92"/>
    </row>
    <row r="40" spans="3:14" ht="12.75">
      <c r="C40" s="180"/>
      <c r="D40" s="110"/>
      <c r="E40" s="110"/>
      <c r="F40" s="110"/>
      <c r="G40" s="110"/>
      <c r="H40" s="110"/>
      <c r="I40" s="110"/>
      <c r="J40" s="110"/>
      <c r="K40" s="110"/>
      <c r="L40" s="110"/>
      <c r="M40" s="110"/>
      <c r="N40" s="185"/>
    </row>
    <row r="41" spans="2:14" ht="25.5" customHeight="1">
      <c r="B41" s="63"/>
      <c r="C41" s="187" t="s">
        <v>261</v>
      </c>
      <c r="D41" s="725" t="str">
        <f>Translations!$B$229</f>
        <v>If the chosen methodology (Method A/Method B) is not applied for all aircraft types, please provide a justification for this approach in the box below</v>
      </c>
      <c r="E41" s="725"/>
      <c r="F41" s="725"/>
      <c r="G41" s="725"/>
      <c r="H41" s="725"/>
      <c r="I41" s="725"/>
      <c r="J41" s="725"/>
      <c r="K41" s="725"/>
      <c r="L41" s="725"/>
      <c r="M41" s="725"/>
      <c r="N41" s="182"/>
    </row>
    <row r="42" spans="3:14" ht="12.75">
      <c r="C42" s="187"/>
      <c r="D42" s="181"/>
      <c r="E42" s="181"/>
      <c r="F42" s="181"/>
      <c r="G42" s="181"/>
      <c r="H42" s="181"/>
      <c r="I42" s="181"/>
      <c r="J42" s="181"/>
      <c r="K42" s="181"/>
      <c r="L42" s="181"/>
      <c r="M42" s="181"/>
      <c r="N42" s="181"/>
    </row>
    <row r="43" spans="2:14" ht="25.5" customHeight="1">
      <c r="B43" s="63"/>
      <c r="C43" s="180"/>
      <c r="D43" s="724"/>
      <c r="E43" s="724"/>
      <c r="F43" s="724"/>
      <c r="G43" s="724"/>
      <c r="H43" s="724"/>
      <c r="I43" s="724"/>
      <c r="J43" s="724"/>
      <c r="K43" s="724"/>
      <c r="L43" s="724"/>
      <c r="M43" s="724"/>
      <c r="N43" s="185"/>
    </row>
    <row r="44" spans="3:14" ht="12.75">
      <c r="C44" s="81"/>
      <c r="D44" s="181"/>
      <c r="E44" s="181"/>
      <c r="F44" s="181"/>
      <c r="G44" s="181"/>
      <c r="H44" s="181"/>
      <c r="I44" s="181"/>
      <c r="J44" s="181"/>
      <c r="K44" s="181"/>
      <c r="L44" s="181"/>
      <c r="M44" s="181"/>
      <c r="N44" s="181"/>
    </row>
    <row r="45" spans="1:15" s="191" customFormat="1" ht="12.75" customHeight="1">
      <c r="A45" s="190"/>
      <c r="B45" s="188"/>
      <c r="C45" s="189" t="s">
        <v>299</v>
      </c>
      <c r="D45" s="730" t="str">
        <f>Translations!$B$231</f>
        <v>Please provide details about the procedure to be used for defining the monitoring methodology for additional aircraft types.</v>
      </c>
      <c r="E45" s="501"/>
      <c r="F45" s="501"/>
      <c r="G45" s="501"/>
      <c r="H45" s="501"/>
      <c r="I45" s="501"/>
      <c r="J45" s="501"/>
      <c r="K45" s="501"/>
      <c r="L45" s="501"/>
      <c r="M45" s="501"/>
      <c r="N45" s="364"/>
      <c r="O45" s="190"/>
    </row>
    <row r="46" spans="1:15" s="195" customFormat="1" ht="40.5" customHeight="1">
      <c r="A46" s="368"/>
      <c r="B46" s="192"/>
      <c r="C46" s="189"/>
      <c r="D46" s="637"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8"/>
      <c r="F46" s="638"/>
      <c r="G46" s="638"/>
      <c r="H46" s="638"/>
      <c r="I46" s="638"/>
      <c r="J46" s="638"/>
      <c r="K46" s="638"/>
      <c r="L46" s="638"/>
      <c r="M46" s="638"/>
      <c r="N46" s="193"/>
      <c r="O46" s="194"/>
    </row>
    <row r="47" spans="1:15" s="195" customFormat="1" ht="12.75" customHeight="1">
      <c r="A47" s="368"/>
      <c r="C47" s="196"/>
      <c r="D47" s="625" t="str">
        <f>Translations!$B$194</f>
        <v>Title of procedure</v>
      </c>
      <c r="E47" s="723"/>
      <c r="F47" s="727"/>
      <c r="G47" s="727"/>
      <c r="H47" s="727"/>
      <c r="I47" s="727"/>
      <c r="J47" s="727"/>
      <c r="K47" s="727"/>
      <c r="L47" s="727"/>
      <c r="M47" s="727"/>
      <c r="N47" s="172"/>
      <c r="O47" s="197"/>
    </row>
    <row r="48" spans="1:15" s="195" customFormat="1" ht="12.75" customHeight="1">
      <c r="A48" s="368"/>
      <c r="C48" s="196"/>
      <c r="D48" s="625" t="str">
        <f>Translations!$B$195</f>
        <v>Reference for procedure</v>
      </c>
      <c r="E48" s="723"/>
      <c r="F48" s="727"/>
      <c r="G48" s="727"/>
      <c r="H48" s="727"/>
      <c r="I48" s="727"/>
      <c r="J48" s="727"/>
      <c r="K48" s="727"/>
      <c r="L48" s="727"/>
      <c r="M48" s="727"/>
      <c r="N48" s="172"/>
      <c r="O48" s="197"/>
    </row>
    <row r="49" spans="1:15" s="195" customFormat="1" ht="38.25" customHeight="1">
      <c r="A49" s="368"/>
      <c r="B49" s="198"/>
      <c r="C49" s="196"/>
      <c r="D49" s="625" t="str">
        <f>Translations!$B$197</f>
        <v>Brief description of procedure</v>
      </c>
      <c r="E49" s="723"/>
      <c r="F49" s="727"/>
      <c r="G49" s="727"/>
      <c r="H49" s="727"/>
      <c r="I49" s="727"/>
      <c r="J49" s="727"/>
      <c r="K49" s="727"/>
      <c r="L49" s="727"/>
      <c r="M49" s="727"/>
      <c r="N49" s="172"/>
      <c r="O49" s="197"/>
    </row>
    <row r="50" spans="1:15" s="195" customFormat="1" ht="25.5" customHeight="1">
      <c r="A50" s="368"/>
      <c r="B50" s="198"/>
      <c r="C50" s="196"/>
      <c r="D50" s="625" t="str">
        <f>Translations!$B$198</f>
        <v>Post or department responsible for data maintenance</v>
      </c>
      <c r="E50" s="723"/>
      <c r="F50" s="727"/>
      <c r="G50" s="727"/>
      <c r="H50" s="727"/>
      <c r="I50" s="727"/>
      <c r="J50" s="727"/>
      <c r="K50" s="727"/>
      <c r="L50" s="727"/>
      <c r="M50" s="727"/>
      <c r="N50" s="172"/>
      <c r="O50" s="197"/>
    </row>
    <row r="51" spans="1:15" s="195" customFormat="1" ht="12.75" customHeight="1">
      <c r="A51" s="368"/>
      <c r="B51" s="198"/>
      <c r="C51" s="196"/>
      <c r="D51" s="625" t="str">
        <f>Translations!$B$199</f>
        <v>Location where records are kept</v>
      </c>
      <c r="E51" s="723"/>
      <c r="F51" s="727"/>
      <c r="G51" s="727"/>
      <c r="H51" s="727"/>
      <c r="I51" s="727"/>
      <c r="J51" s="727"/>
      <c r="K51" s="727"/>
      <c r="L51" s="727"/>
      <c r="M51" s="727"/>
      <c r="N51" s="172"/>
      <c r="O51" s="197"/>
    </row>
    <row r="52" spans="1:15" s="195" customFormat="1" ht="25.5" customHeight="1">
      <c r="A52" s="368"/>
      <c r="B52" s="198"/>
      <c r="C52" s="196"/>
      <c r="D52" s="625" t="str">
        <f>Translations!$B$233</f>
        <v>Name of system used (where applicable)</v>
      </c>
      <c r="E52" s="723"/>
      <c r="F52" s="727"/>
      <c r="G52" s="727"/>
      <c r="H52" s="727"/>
      <c r="I52" s="727"/>
      <c r="J52" s="727"/>
      <c r="K52" s="727"/>
      <c r="L52" s="727"/>
      <c r="M52" s="727"/>
      <c r="N52" s="172"/>
      <c r="O52" s="197"/>
    </row>
    <row r="53" spans="2:15" ht="12.75">
      <c r="B53" s="63"/>
      <c r="C53" s="97"/>
      <c r="D53" s="577"/>
      <c r="E53" s="577"/>
      <c r="F53" s="577"/>
      <c r="G53" s="577"/>
      <c r="H53" s="577"/>
      <c r="I53" s="577"/>
      <c r="J53" s="116"/>
      <c r="K53" s="116"/>
      <c r="L53" s="116"/>
      <c r="M53" s="116"/>
      <c r="N53" s="116"/>
      <c r="O53" s="92"/>
    </row>
    <row r="54" spans="2:14" ht="25.5" customHeight="1">
      <c r="B54" s="63"/>
      <c r="C54" s="187" t="s">
        <v>263</v>
      </c>
      <c r="D54" s="694" t="str">
        <f>Translations!$B$234</f>
        <v>Complete the following table with information about the systems and procedures to monitor fuel consumption per flight in both owned and leased-in aircraft.</v>
      </c>
      <c r="E54" s="694"/>
      <c r="F54" s="694"/>
      <c r="G54" s="694"/>
      <c r="H54" s="694"/>
      <c r="I54" s="694"/>
      <c r="J54" s="694"/>
      <c r="K54" s="694"/>
      <c r="L54" s="694"/>
      <c r="M54" s="694"/>
      <c r="N54" s="199"/>
    </row>
    <row r="55" spans="2:13" ht="25.5" customHeight="1">
      <c r="B55" s="63"/>
      <c r="C55" s="81"/>
      <c r="D55" s="637" t="str">
        <f>Translations!$B$974</f>
        <v>The procedure must include the data sources to be used, the time when fuel tank measurements are taken, a description of the measurement equipment, if applicable, and the procedures for recording, retrieving, transmitting and storing information.</v>
      </c>
      <c r="E55" s="638"/>
      <c r="F55" s="638"/>
      <c r="G55" s="638"/>
      <c r="H55" s="638"/>
      <c r="I55" s="638"/>
      <c r="J55" s="638"/>
      <c r="K55" s="638"/>
      <c r="L55" s="638"/>
      <c r="M55" s="638"/>
    </row>
    <row r="56" spans="3:14" ht="12.75" customHeight="1">
      <c r="C56" s="147"/>
      <c r="D56" s="625" t="str">
        <f>Translations!$B$194</f>
        <v>Title of procedure</v>
      </c>
      <c r="E56" s="626"/>
      <c r="F56" s="673"/>
      <c r="G56" s="674"/>
      <c r="H56" s="674"/>
      <c r="I56" s="674"/>
      <c r="J56" s="674"/>
      <c r="K56" s="674"/>
      <c r="L56" s="670"/>
      <c r="M56" s="591"/>
      <c r="N56" s="152"/>
    </row>
    <row r="57" spans="3:14" ht="12.75" customHeight="1">
      <c r="C57" s="147"/>
      <c r="D57" s="625" t="str">
        <f>Translations!$B$195</f>
        <v>Reference for procedure</v>
      </c>
      <c r="E57" s="626"/>
      <c r="F57" s="673"/>
      <c r="G57" s="674"/>
      <c r="H57" s="674"/>
      <c r="I57" s="674"/>
      <c r="J57" s="674"/>
      <c r="K57" s="674"/>
      <c r="L57" s="670"/>
      <c r="M57" s="591"/>
      <c r="N57" s="152"/>
    </row>
    <row r="58" spans="2:14" ht="38.25" customHeight="1">
      <c r="B58" s="63"/>
      <c r="C58" s="147"/>
      <c r="D58" s="625" t="str">
        <f>Translations!$B$197</f>
        <v>Brief description of procedure</v>
      </c>
      <c r="E58" s="626"/>
      <c r="F58" s="673"/>
      <c r="G58" s="674"/>
      <c r="H58" s="674"/>
      <c r="I58" s="674"/>
      <c r="J58" s="674"/>
      <c r="K58" s="674"/>
      <c r="L58" s="590"/>
      <c r="M58" s="700"/>
      <c r="N58" s="152"/>
    </row>
    <row r="59" spans="2:14" ht="22.5" customHeight="1">
      <c r="B59" s="63"/>
      <c r="C59" s="147"/>
      <c r="D59" s="625" t="str">
        <f>Translations!$B$198</f>
        <v>Post or department responsible for data maintenance</v>
      </c>
      <c r="E59" s="626"/>
      <c r="F59" s="673"/>
      <c r="G59" s="674"/>
      <c r="H59" s="674"/>
      <c r="I59" s="674"/>
      <c r="J59" s="674"/>
      <c r="K59" s="674"/>
      <c r="L59" s="670"/>
      <c r="M59" s="591"/>
      <c r="N59" s="152"/>
    </row>
    <row r="60" spans="2:14" ht="12.75" customHeight="1">
      <c r="B60" s="63"/>
      <c r="C60" s="147"/>
      <c r="D60" s="625" t="str">
        <f>Translations!$B$199</f>
        <v>Location where records are kept</v>
      </c>
      <c r="E60" s="626"/>
      <c r="F60" s="673"/>
      <c r="G60" s="674"/>
      <c r="H60" s="674"/>
      <c r="I60" s="674"/>
      <c r="J60" s="674"/>
      <c r="K60" s="674"/>
      <c r="L60" s="670"/>
      <c r="M60" s="591"/>
      <c r="N60" s="152"/>
    </row>
    <row r="61" spans="2:14" ht="25.5" customHeight="1">
      <c r="B61" s="63"/>
      <c r="C61" s="147"/>
      <c r="D61" s="625" t="str">
        <f>Translations!$B$233</f>
        <v>Name of system used (where applicable)</v>
      </c>
      <c r="E61" s="626"/>
      <c r="F61" s="673"/>
      <c r="G61" s="674"/>
      <c r="H61" s="674"/>
      <c r="I61" s="674"/>
      <c r="J61" s="674"/>
      <c r="K61" s="674"/>
      <c r="L61" s="670"/>
      <c r="M61" s="591"/>
      <c r="N61" s="152"/>
    </row>
    <row r="62" spans="3:13" ht="12.75">
      <c r="C62" s="81"/>
      <c r="D62" s="148"/>
      <c r="E62" s="148"/>
      <c r="F62" s="149"/>
      <c r="G62" s="149"/>
      <c r="H62" s="149"/>
      <c r="I62" s="149"/>
      <c r="J62" s="149"/>
      <c r="K62" s="149"/>
      <c r="L62" s="149"/>
      <c r="M62" s="149"/>
    </row>
    <row r="63" spans="3:14" ht="12.75" customHeight="1">
      <c r="C63" s="187" t="s">
        <v>668</v>
      </c>
      <c r="D63" s="475" t="str">
        <f>Translations!$B$975</f>
        <v>Please specify the primary method used to determine the density used for fuel uplifts and fuel in tanks, for each aircraft type.</v>
      </c>
      <c r="E63" s="475"/>
      <c r="F63" s="475"/>
      <c r="G63" s="475"/>
      <c r="H63" s="475"/>
      <c r="I63" s="475"/>
      <c r="J63" s="475"/>
      <c r="K63" s="475"/>
      <c r="L63" s="475"/>
      <c r="M63" s="475"/>
      <c r="N63" s="82"/>
    </row>
    <row r="64" spans="2:14" ht="12.75" customHeight="1">
      <c r="B64" s="63"/>
      <c r="C64" s="187"/>
      <c r="D64" s="637" t="str">
        <f>Translations!$B$976</f>
        <v>The aircraft operator shall use the fuel density that is used for operational and safety reasons. This may be an actual or the standard value of 0.8 kg/L.</v>
      </c>
      <c r="E64" s="638"/>
      <c r="F64" s="638"/>
      <c r="G64" s="638"/>
      <c r="H64" s="638"/>
      <c r="I64" s="638"/>
      <c r="J64" s="638"/>
      <c r="K64" s="638"/>
      <c r="L64" s="638"/>
      <c r="M64" s="638"/>
      <c r="N64" s="156"/>
    </row>
    <row r="65" spans="2:14" ht="4.5" customHeight="1">
      <c r="B65" s="63"/>
      <c r="C65" s="180"/>
      <c r="D65" s="407"/>
      <c r="E65" s="416"/>
      <c r="F65" s="416"/>
      <c r="G65" s="416"/>
      <c r="H65" s="416"/>
      <c r="I65" s="416"/>
      <c r="J65" s="416"/>
      <c r="K65" s="416"/>
      <c r="L65" s="416"/>
      <c r="M65" s="416"/>
      <c r="N65" s="184"/>
    </row>
    <row r="66" spans="3:14" ht="12.75">
      <c r="C66" s="187" t="s">
        <v>1168</v>
      </c>
      <c r="D66" s="685" t="str">
        <f>Translations!$B$970</f>
        <v>Aircraft types from section 4(a)</v>
      </c>
      <c r="E66" s="686"/>
      <c r="F66" s="686"/>
      <c r="G66" s="686"/>
      <c r="H66" s="686"/>
      <c r="I66" s="686"/>
      <c r="J66" s="686"/>
      <c r="K66" s="686"/>
      <c r="L66" s="686"/>
      <c r="M66" s="686"/>
      <c r="N66" s="185"/>
    </row>
    <row r="67" spans="2:15" ht="38.25" customHeight="1">
      <c r="B67" s="63"/>
      <c r="C67" s="187"/>
      <c r="D67" s="681" t="str">
        <f>Translations!$B$238</f>
        <v>Generic aircraft type (ICAO aircraft type designator)  and sub-type</v>
      </c>
      <c r="E67" s="682"/>
      <c r="F67" s="687" t="str">
        <f>Translations!$B$239</f>
        <v>Method to determine actual density values of fuel uplifts</v>
      </c>
      <c r="G67" s="687"/>
      <c r="H67" s="687" t="str">
        <f>Translations!$B$240</f>
        <v>Method to determine actual density values of fuel in tanks</v>
      </c>
      <c r="I67" s="687"/>
      <c r="J67" s="718" t="str">
        <f>Translations!$B$241</f>
        <v>Justification for using standard value if measurement is not feasible, and other remarks</v>
      </c>
      <c r="K67" s="719"/>
      <c r="L67" s="719"/>
      <c r="M67" s="720"/>
      <c r="N67" s="200"/>
      <c r="O67" s="201" t="s">
        <v>1207</v>
      </c>
    </row>
    <row r="68" spans="3:15" ht="12.75">
      <c r="C68" s="187"/>
      <c r="D68" s="675">
        <f>IF(AND('Emission sources'!D18="",'Emission sources'!F18=""),"",CONCATENATE('Emission sources'!D18," ",'Emission sources'!F18))</f>
      </c>
      <c r="E68" s="676"/>
      <c r="F68" s="642" t="s">
        <v>303</v>
      </c>
      <c r="G68" s="643"/>
      <c r="H68" s="642" t="s">
        <v>303</v>
      </c>
      <c r="I68" s="643"/>
      <c r="J68" s="673"/>
      <c r="K68" s="674"/>
      <c r="L68" s="674"/>
      <c r="M68" s="677"/>
      <c r="N68" s="173"/>
      <c r="O68" s="202" t="b">
        <f aca="true" t="shared" si="0" ref="O68:O77">OR(AND(NOT(ISBLANK(F68)),F68=INDEX(DensMethod,4)),AND(NOT(ISBLANK(H68)),H68=INDEX(DensMethod,4)))</f>
        <v>0</v>
      </c>
    </row>
    <row r="69" spans="3:15" ht="12.75">
      <c r="C69" s="187"/>
      <c r="D69" s="675">
        <f>IF(AND('Emission sources'!D19="",'Emission sources'!F19=""),"",CONCATENATE('Emission sources'!D19," ",'Emission sources'!F19))</f>
      </c>
      <c r="E69" s="676"/>
      <c r="F69" s="642" t="s">
        <v>303</v>
      </c>
      <c r="G69" s="643"/>
      <c r="H69" s="642" t="s">
        <v>303</v>
      </c>
      <c r="I69" s="643"/>
      <c r="J69" s="673"/>
      <c r="K69" s="674"/>
      <c r="L69" s="674"/>
      <c r="M69" s="677"/>
      <c r="N69" s="173"/>
      <c r="O69" s="202" t="b">
        <f t="shared" si="0"/>
        <v>0</v>
      </c>
    </row>
    <row r="70" spans="3:15" ht="12.75">
      <c r="C70" s="187"/>
      <c r="D70" s="675">
        <f>IF(AND('Emission sources'!D20="",'Emission sources'!F20=""),"",CONCATENATE('Emission sources'!D20," ",'Emission sources'!F20))</f>
      </c>
      <c r="E70" s="676"/>
      <c r="F70" s="642" t="s">
        <v>303</v>
      </c>
      <c r="G70" s="643"/>
      <c r="H70" s="642" t="s">
        <v>303</v>
      </c>
      <c r="I70" s="643"/>
      <c r="J70" s="673"/>
      <c r="K70" s="674"/>
      <c r="L70" s="674"/>
      <c r="M70" s="677"/>
      <c r="N70" s="173"/>
      <c r="O70" s="202" t="b">
        <f t="shared" si="0"/>
        <v>0</v>
      </c>
    </row>
    <row r="71" spans="3:15" ht="12.75">
      <c r="C71" s="187"/>
      <c r="D71" s="675">
        <f>IF(AND('Emission sources'!D21="",'Emission sources'!F21=""),"",CONCATENATE('Emission sources'!D21," ",'Emission sources'!F21))</f>
      </c>
      <c r="E71" s="676"/>
      <c r="F71" s="642" t="s">
        <v>303</v>
      </c>
      <c r="G71" s="643"/>
      <c r="H71" s="642" t="s">
        <v>303</v>
      </c>
      <c r="I71" s="643"/>
      <c r="J71" s="673"/>
      <c r="K71" s="674"/>
      <c r="L71" s="674"/>
      <c r="M71" s="677"/>
      <c r="N71" s="173"/>
      <c r="O71" s="202" t="b">
        <f t="shared" si="0"/>
        <v>0</v>
      </c>
    </row>
    <row r="72" spans="3:15" ht="12.75">
      <c r="C72" s="187"/>
      <c r="D72" s="675">
        <f>IF(AND('Emission sources'!D22="",'Emission sources'!F22=""),"",CONCATENATE('Emission sources'!D22," ",'Emission sources'!F22))</f>
      </c>
      <c r="E72" s="676"/>
      <c r="F72" s="642" t="s">
        <v>303</v>
      </c>
      <c r="G72" s="643"/>
      <c r="H72" s="642" t="s">
        <v>303</v>
      </c>
      <c r="I72" s="643"/>
      <c r="J72" s="673"/>
      <c r="K72" s="674"/>
      <c r="L72" s="674"/>
      <c r="M72" s="677"/>
      <c r="N72" s="173"/>
      <c r="O72" s="202" t="b">
        <f t="shared" si="0"/>
        <v>0</v>
      </c>
    </row>
    <row r="73" spans="3:15" ht="12.75">
      <c r="C73" s="187"/>
      <c r="D73" s="675">
        <f>IF(AND('Emission sources'!D23="",'Emission sources'!F23=""),"",CONCATENATE('Emission sources'!D23," ",'Emission sources'!F23))</f>
      </c>
      <c r="E73" s="676"/>
      <c r="F73" s="642" t="s">
        <v>303</v>
      </c>
      <c r="G73" s="643"/>
      <c r="H73" s="642" t="s">
        <v>303</v>
      </c>
      <c r="I73" s="643"/>
      <c r="J73" s="673"/>
      <c r="K73" s="674"/>
      <c r="L73" s="674"/>
      <c r="M73" s="677"/>
      <c r="N73" s="173"/>
      <c r="O73" s="202" t="b">
        <f t="shared" si="0"/>
        <v>0</v>
      </c>
    </row>
    <row r="74" spans="3:15" ht="12.75">
      <c r="C74" s="187"/>
      <c r="D74" s="675">
        <f>IF(AND('Emission sources'!D24="",'Emission sources'!F24=""),"",CONCATENATE('Emission sources'!D24," ",'Emission sources'!F24))</f>
      </c>
      <c r="E74" s="676"/>
      <c r="F74" s="642" t="s">
        <v>303</v>
      </c>
      <c r="G74" s="643"/>
      <c r="H74" s="642" t="s">
        <v>303</v>
      </c>
      <c r="I74" s="643"/>
      <c r="J74" s="673"/>
      <c r="K74" s="674"/>
      <c r="L74" s="674"/>
      <c r="M74" s="677"/>
      <c r="N74" s="173"/>
      <c r="O74" s="202" t="b">
        <f t="shared" si="0"/>
        <v>0</v>
      </c>
    </row>
    <row r="75" spans="3:15" ht="12.75">
      <c r="C75" s="187"/>
      <c r="D75" s="675">
        <f>IF(AND('Emission sources'!D25="",'Emission sources'!F25=""),"",CONCATENATE('Emission sources'!D25," ",'Emission sources'!F25))</f>
      </c>
      <c r="E75" s="676"/>
      <c r="F75" s="642" t="s">
        <v>303</v>
      </c>
      <c r="G75" s="643"/>
      <c r="H75" s="642" t="s">
        <v>303</v>
      </c>
      <c r="I75" s="643"/>
      <c r="J75" s="673"/>
      <c r="K75" s="674"/>
      <c r="L75" s="674"/>
      <c r="M75" s="677"/>
      <c r="N75" s="173"/>
      <c r="O75" s="202" t="b">
        <f t="shared" si="0"/>
        <v>0</v>
      </c>
    </row>
    <row r="76" spans="3:15" ht="12.75">
      <c r="C76" s="187"/>
      <c r="D76" s="675">
        <f>IF(AND('Emission sources'!D26="",'Emission sources'!F26=""),"",CONCATENATE('Emission sources'!D26," ",'Emission sources'!F26))</f>
      </c>
      <c r="E76" s="676"/>
      <c r="F76" s="642" t="s">
        <v>303</v>
      </c>
      <c r="G76" s="643"/>
      <c r="H76" s="642" t="s">
        <v>303</v>
      </c>
      <c r="I76" s="643"/>
      <c r="J76" s="673"/>
      <c r="K76" s="674"/>
      <c r="L76" s="674"/>
      <c r="M76" s="677"/>
      <c r="N76" s="173"/>
      <c r="O76" s="202" t="b">
        <f t="shared" si="0"/>
        <v>0</v>
      </c>
    </row>
    <row r="77" spans="3:15" ht="12.75">
      <c r="C77" s="187"/>
      <c r="D77" s="675">
        <f>IF(AND('Emission sources'!D27="",'Emission sources'!F27=""),"",CONCATENATE('Emission sources'!D27," ",'Emission sources'!F27))</f>
      </c>
      <c r="E77" s="676"/>
      <c r="F77" s="642" t="s">
        <v>303</v>
      </c>
      <c r="G77" s="643"/>
      <c r="H77" s="642" t="s">
        <v>303</v>
      </c>
      <c r="I77" s="643"/>
      <c r="J77" s="673"/>
      <c r="K77" s="674"/>
      <c r="L77" s="674"/>
      <c r="M77" s="677"/>
      <c r="N77" s="173"/>
      <c r="O77" s="202" t="b">
        <f t="shared" si="0"/>
        <v>0</v>
      </c>
    </row>
    <row r="78" spans="2:14" ht="4.5" customHeight="1">
      <c r="B78" s="63"/>
      <c r="C78" s="180"/>
      <c r="D78" s="407"/>
      <c r="E78" s="416"/>
      <c r="F78" s="416"/>
      <c r="G78" s="416"/>
      <c r="H78" s="416"/>
      <c r="I78" s="416"/>
      <c r="J78" s="416"/>
      <c r="K78" s="416"/>
      <c r="L78" s="416"/>
      <c r="M78" s="416"/>
      <c r="N78" s="184"/>
    </row>
    <row r="79" spans="3:14" ht="12.75">
      <c r="C79" s="187" t="s">
        <v>1169</v>
      </c>
      <c r="D79" s="685" t="str">
        <f>Translations!$B$971</f>
        <v>Aircraft types from section 4(b)</v>
      </c>
      <c r="E79" s="686"/>
      <c r="F79" s="686"/>
      <c r="G79" s="686"/>
      <c r="H79" s="686"/>
      <c r="I79" s="686"/>
      <c r="J79" s="686"/>
      <c r="K79" s="686"/>
      <c r="L79" s="686"/>
      <c r="M79" s="686"/>
      <c r="N79" s="185"/>
    </row>
    <row r="80" spans="2:15" ht="38.25" customHeight="1">
      <c r="B80" s="63"/>
      <c r="C80" s="187"/>
      <c r="D80" s="681" t="str">
        <f>Translations!$B$238</f>
        <v>Generic aircraft type (ICAO aircraft type designator)  and sub-type</v>
      </c>
      <c r="E80" s="682"/>
      <c r="F80" s="687" t="str">
        <f>Translations!$B$239</f>
        <v>Method to determine actual density values of fuel uplifts</v>
      </c>
      <c r="G80" s="687"/>
      <c r="H80" s="687" t="str">
        <f>Translations!$B$240</f>
        <v>Method to determine actual density values of fuel in tanks</v>
      </c>
      <c r="I80" s="687"/>
      <c r="J80" s="718" t="str">
        <f>Translations!$B$241</f>
        <v>Justification for using standard value if measurement is not feasible, and other remarks</v>
      </c>
      <c r="K80" s="719"/>
      <c r="L80" s="719"/>
      <c r="M80" s="720"/>
      <c r="N80" s="200"/>
      <c r="O80" s="201" t="s">
        <v>1207</v>
      </c>
    </row>
    <row r="81" spans="3:15" ht="12.75">
      <c r="C81" s="187"/>
      <c r="D81" s="675">
        <f>IF(AND('Emission sources'!D36="",'Emission sources'!F36=""),"",CONCATENATE('Emission sources'!D36," ",'Emission sources'!F36))</f>
      </c>
      <c r="E81" s="676"/>
      <c r="F81" s="642" t="s">
        <v>303</v>
      </c>
      <c r="G81" s="643"/>
      <c r="H81" s="642" t="s">
        <v>303</v>
      </c>
      <c r="I81" s="643"/>
      <c r="J81" s="673"/>
      <c r="K81" s="674"/>
      <c r="L81" s="674"/>
      <c r="M81" s="677"/>
      <c r="N81" s="173"/>
      <c r="O81" s="202" t="b">
        <f aca="true" t="shared" si="1" ref="O81:O90">OR(AND(NOT(ISBLANK(F81)),F81=INDEX(DensMethod,4)),AND(NOT(ISBLANK(H81)),H81=INDEX(DensMethod,4)))</f>
        <v>0</v>
      </c>
    </row>
    <row r="82" spans="3:15" ht="12.75">
      <c r="C82" s="187"/>
      <c r="D82" s="675">
        <f>IF(AND('Emission sources'!D37="",'Emission sources'!F37=""),"",CONCATENATE('Emission sources'!D37," ",'Emission sources'!F37))</f>
      </c>
      <c r="E82" s="676"/>
      <c r="F82" s="642" t="s">
        <v>303</v>
      </c>
      <c r="G82" s="643"/>
      <c r="H82" s="642" t="s">
        <v>303</v>
      </c>
      <c r="I82" s="643"/>
      <c r="J82" s="673"/>
      <c r="K82" s="674"/>
      <c r="L82" s="674"/>
      <c r="M82" s="677"/>
      <c r="N82" s="173"/>
      <c r="O82" s="202" t="b">
        <f t="shared" si="1"/>
        <v>0</v>
      </c>
    </row>
    <row r="83" spans="3:15" ht="12.75">
      <c r="C83" s="187"/>
      <c r="D83" s="675">
        <f>IF(AND('Emission sources'!D38="",'Emission sources'!F38=""),"",CONCATENATE('Emission sources'!D38," ",'Emission sources'!F38))</f>
      </c>
      <c r="E83" s="676"/>
      <c r="F83" s="642" t="s">
        <v>303</v>
      </c>
      <c r="G83" s="643"/>
      <c r="H83" s="642" t="s">
        <v>303</v>
      </c>
      <c r="I83" s="643"/>
      <c r="J83" s="673"/>
      <c r="K83" s="674"/>
      <c r="L83" s="674"/>
      <c r="M83" s="677"/>
      <c r="N83" s="173"/>
      <c r="O83" s="202" t="b">
        <f t="shared" si="1"/>
        <v>0</v>
      </c>
    </row>
    <row r="84" spans="3:15" ht="12.75">
      <c r="C84" s="187"/>
      <c r="D84" s="675">
        <f>IF(AND('Emission sources'!D39="",'Emission sources'!F39=""),"",CONCATENATE('Emission sources'!D39," ",'Emission sources'!F39))</f>
      </c>
      <c r="E84" s="676"/>
      <c r="F84" s="642" t="s">
        <v>303</v>
      </c>
      <c r="G84" s="643"/>
      <c r="H84" s="642" t="s">
        <v>303</v>
      </c>
      <c r="I84" s="643"/>
      <c r="J84" s="673"/>
      <c r="K84" s="674"/>
      <c r="L84" s="674"/>
      <c r="M84" s="677"/>
      <c r="N84" s="173"/>
      <c r="O84" s="202" t="b">
        <f t="shared" si="1"/>
        <v>0</v>
      </c>
    </row>
    <row r="85" spans="3:15" ht="12.75">
      <c r="C85" s="187"/>
      <c r="D85" s="675">
        <f>IF(AND('Emission sources'!D40="",'Emission sources'!F40=""),"",CONCATENATE('Emission sources'!D40," ",'Emission sources'!F40))</f>
      </c>
      <c r="E85" s="676"/>
      <c r="F85" s="642" t="s">
        <v>303</v>
      </c>
      <c r="G85" s="643"/>
      <c r="H85" s="642" t="s">
        <v>303</v>
      </c>
      <c r="I85" s="643"/>
      <c r="J85" s="673"/>
      <c r="K85" s="674"/>
      <c r="L85" s="674"/>
      <c r="M85" s="677"/>
      <c r="N85" s="173"/>
      <c r="O85" s="202" t="b">
        <f t="shared" si="1"/>
        <v>0</v>
      </c>
    </row>
    <row r="86" spans="3:15" ht="12.75">
      <c r="C86" s="187"/>
      <c r="D86" s="675">
        <f>IF(AND('Emission sources'!D41="",'Emission sources'!F41=""),"",CONCATENATE('Emission sources'!D41," ",'Emission sources'!F41))</f>
      </c>
      <c r="E86" s="676"/>
      <c r="F86" s="642" t="s">
        <v>303</v>
      </c>
      <c r="G86" s="643"/>
      <c r="H86" s="642" t="s">
        <v>303</v>
      </c>
      <c r="I86" s="643"/>
      <c r="J86" s="673"/>
      <c r="K86" s="674"/>
      <c r="L86" s="674"/>
      <c r="M86" s="677"/>
      <c r="N86" s="173"/>
      <c r="O86" s="202" t="b">
        <f t="shared" si="1"/>
        <v>0</v>
      </c>
    </row>
    <row r="87" spans="3:15" ht="12.75">
      <c r="C87" s="187"/>
      <c r="D87" s="675">
        <f>IF(AND('Emission sources'!D42="",'Emission sources'!F42=""),"",CONCATENATE('Emission sources'!D42," ",'Emission sources'!F42))</f>
      </c>
      <c r="E87" s="676"/>
      <c r="F87" s="642" t="s">
        <v>303</v>
      </c>
      <c r="G87" s="643"/>
      <c r="H87" s="642" t="s">
        <v>303</v>
      </c>
      <c r="I87" s="643"/>
      <c r="J87" s="673"/>
      <c r="K87" s="674"/>
      <c r="L87" s="674"/>
      <c r="M87" s="677"/>
      <c r="N87" s="173"/>
      <c r="O87" s="202" t="b">
        <f t="shared" si="1"/>
        <v>0</v>
      </c>
    </row>
    <row r="88" spans="3:15" ht="12.75">
      <c r="C88" s="187"/>
      <c r="D88" s="675">
        <f>IF(AND('Emission sources'!D43="",'Emission sources'!F43=""),"",CONCATENATE('Emission sources'!D43," ",'Emission sources'!F43))</f>
      </c>
      <c r="E88" s="676"/>
      <c r="F88" s="642" t="s">
        <v>303</v>
      </c>
      <c r="G88" s="643"/>
      <c r="H88" s="642" t="s">
        <v>303</v>
      </c>
      <c r="I88" s="643"/>
      <c r="J88" s="673"/>
      <c r="K88" s="674"/>
      <c r="L88" s="674"/>
      <c r="M88" s="677"/>
      <c r="N88" s="173"/>
      <c r="O88" s="202" t="b">
        <f t="shared" si="1"/>
        <v>0</v>
      </c>
    </row>
    <row r="89" spans="3:15" ht="12.75">
      <c r="C89" s="187"/>
      <c r="D89" s="675">
        <f>IF(AND('Emission sources'!D44="",'Emission sources'!F44=""),"",CONCATENATE('Emission sources'!D44," ",'Emission sources'!F44))</f>
      </c>
      <c r="E89" s="676"/>
      <c r="F89" s="642" t="s">
        <v>303</v>
      </c>
      <c r="G89" s="643"/>
      <c r="H89" s="642" t="s">
        <v>303</v>
      </c>
      <c r="I89" s="643"/>
      <c r="J89" s="673"/>
      <c r="K89" s="674"/>
      <c r="L89" s="674"/>
      <c r="M89" s="677"/>
      <c r="N89" s="173"/>
      <c r="O89" s="202" t="b">
        <f t="shared" si="1"/>
        <v>0</v>
      </c>
    </row>
    <row r="90" spans="3:15" ht="12.75">
      <c r="C90" s="187"/>
      <c r="D90" s="675">
        <f>IF(AND('Emission sources'!D45="",'Emission sources'!F45=""),"",CONCATENATE('Emission sources'!D45," ",'Emission sources'!F45))</f>
      </c>
      <c r="E90" s="676"/>
      <c r="F90" s="642" t="s">
        <v>303</v>
      </c>
      <c r="G90" s="643"/>
      <c r="H90" s="642" t="s">
        <v>303</v>
      </c>
      <c r="I90" s="643"/>
      <c r="J90" s="673"/>
      <c r="K90" s="674"/>
      <c r="L90" s="674"/>
      <c r="M90" s="677"/>
      <c r="N90" s="173"/>
      <c r="O90" s="202" t="b">
        <f t="shared" si="1"/>
        <v>0</v>
      </c>
    </row>
    <row r="91" spans="3:15" ht="25.5" customHeight="1">
      <c r="C91" s="97"/>
      <c r="D91"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698"/>
      <c r="F91" s="698"/>
      <c r="G91" s="698"/>
      <c r="H91" s="698"/>
      <c r="I91" s="698"/>
      <c r="J91" s="698"/>
      <c r="K91" s="698"/>
      <c r="L91" s="698"/>
      <c r="M91" s="698"/>
      <c r="N91" s="360"/>
      <c r="O91" s="92"/>
    </row>
    <row r="92" spans="3:15" ht="12.75" customHeight="1">
      <c r="C92" s="97"/>
      <c r="D92" s="699" t="str">
        <f>Translations!$B$838</f>
        <v>Thereafter the formulas in row C must be corrected in order to point to the correct aircraft type in section 4(a).</v>
      </c>
      <c r="E92" s="728"/>
      <c r="F92" s="728"/>
      <c r="G92" s="728"/>
      <c r="H92" s="728"/>
      <c r="I92" s="728"/>
      <c r="J92" s="728"/>
      <c r="K92" s="728"/>
      <c r="L92" s="728"/>
      <c r="M92" s="728"/>
      <c r="N92" s="360"/>
      <c r="O92" s="92"/>
    </row>
    <row r="93" spans="3:15" ht="12.75">
      <c r="C93" s="97"/>
      <c r="D93" s="647" t="str">
        <f>Translations!$B$187</f>
        <v>Only in case of very large fleets you should provide the list as a separate sheet in this file.</v>
      </c>
      <c r="E93" s="728"/>
      <c r="F93" s="728"/>
      <c r="G93" s="728"/>
      <c r="H93" s="728"/>
      <c r="I93" s="728"/>
      <c r="J93" s="728"/>
      <c r="K93" s="728"/>
      <c r="L93" s="728"/>
      <c r="M93" s="728"/>
      <c r="N93" s="361"/>
      <c r="O93" s="92"/>
    </row>
    <row r="94" spans="3:12" ht="12.75">
      <c r="C94" s="101"/>
      <c r="D94" s="203"/>
      <c r="E94" s="203"/>
      <c r="F94" s="203"/>
      <c r="G94" s="203"/>
      <c r="H94" s="203"/>
      <c r="I94" s="203"/>
      <c r="J94" s="203"/>
      <c r="K94" s="203"/>
      <c r="L94" s="203"/>
    </row>
    <row r="95" spans="2:14" ht="25.5" customHeight="1">
      <c r="B95" s="63"/>
      <c r="C95" s="187" t="s">
        <v>259</v>
      </c>
      <c r="D95" s="694" t="str">
        <f>Translations!$B$977</f>
        <v>Complete the following table with information about the procedures for determining the density used for fuel uplifts and fuel in tanks, in both owned and leased-in aircraft, if applicable.</v>
      </c>
      <c r="E95" s="694"/>
      <c r="F95" s="694"/>
      <c r="G95" s="694"/>
      <c r="H95" s="694"/>
      <c r="I95" s="694"/>
      <c r="J95" s="694"/>
      <c r="K95" s="694"/>
      <c r="L95" s="694"/>
      <c r="M95" s="694"/>
      <c r="N95" s="199"/>
    </row>
    <row r="96" spans="2:13" ht="25.5" customHeight="1">
      <c r="B96" s="63"/>
      <c r="C96" s="81"/>
      <c r="D96" s="637"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8"/>
      <c r="F96" s="638"/>
      <c r="G96" s="638"/>
      <c r="H96" s="638"/>
      <c r="I96" s="638"/>
      <c r="J96" s="638"/>
      <c r="K96" s="638"/>
      <c r="L96" s="638"/>
      <c r="M96" s="638"/>
    </row>
    <row r="97" spans="3:14" ht="12.75">
      <c r="C97" s="147"/>
      <c r="D97" s="680" t="str">
        <f>Translations!$B$194</f>
        <v>Title of procedure</v>
      </c>
      <c r="E97" s="680"/>
      <c r="F97" s="673"/>
      <c r="G97" s="674"/>
      <c r="H97" s="674"/>
      <c r="I97" s="674"/>
      <c r="J97" s="674"/>
      <c r="K97" s="674"/>
      <c r="L97" s="670"/>
      <c r="M97" s="591"/>
      <c r="N97" s="152"/>
    </row>
    <row r="98" spans="3:14" ht="12.75">
      <c r="C98" s="147"/>
      <c r="D98" s="680" t="str">
        <f>Translations!$B$195</f>
        <v>Reference for procedure</v>
      </c>
      <c r="E98" s="680"/>
      <c r="F98" s="673"/>
      <c r="G98" s="674"/>
      <c r="H98" s="674"/>
      <c r="I98" s="674"/>
      <c r="J98" s="674"/>
      <c r="K98" s="674"/>
      <c r="L98" s="670"/>
      <c r="M98" s="591"/>
      <c r="N98" s="152"/>
    </row>
    <row r="99" spans="2:14" ht="25.5" customHeight="1">
      <c r="B99" s="63"/>
      <c r="C99" s="147"/>
      <c r="D99" s="680" t="str">
        <f>Translations!$B$197</f>
        <v>Brief description of procedure</v>
      </c>
      <c r="E99" s="680"/>
      <c r="F99" s="673"/>
      <c r="G99" s="674"/>
      <c r="H99" s="674"/>
      <c r="I99" s="674"/>
      <c r="J99" s="674"/>
      <c r="K99" s="674"/>
      <c r="L99" s="670"/>
      <c r="M99" s="591"/>
      <c r="N99" s="152"/>
    </row>
    <row r="100" spans="2:14" ht="21.75" customHeight="1">
      <c r="B100" s="63"/>
      <c r="C100" s="147"/>
      <c r="D100" s="680" t="str">
        <f>Translations!$B$198</f>
        <v>Post or department responsible for data maintenance</v>
      </c>
      <c r="E100" s="680"/>
      <c r="F100" s="673"/>
      <c r="G100" s="674"/>
      <c r="H100" s="674"/>
      <c r="I100" s="674"/>
      <c r="J100" s="674"/>
      <c r="K100" s="674"/>
      <c r="L100" s="670"/>
      <c r="M100" s="591"/>
      <c r="N100" s="152"/>
    </row>
    <row r="101" spans="2:14" ht="12.75">
      <c r="B101" s="63"/>
      <c r="C101" s="147"/>
      <c r="D101" s="680" t="str">
        <f>Translations!$B$199</f>
        <v>Location where records are kept</v>
      </c>
      <c r="E101" s="680"/>
      <c r="F101" s="673"/>
      <c r="G101" s="674"/>
      <c r="H101" s="674"/>
      <c r="I101" s="674"/>
      <c r="J101" s="674"/>
      <c r="K101" s="674"/>
      <c r="L101" s="670"/>
      <c r="M101" s="591"/>
      <c r="N101" s="152"/>
    </row>
    <row r="102" spans="2:14" ht="25.5" customHeight="1">
      <c r="B102" s="63"/>
      <c r="C102" s="147"/>
      <c r="D102" s="680" t="str">
        <f>Translations!$B$233</f>
        <v>Name of system used (where applicable)</v>
      </c>
      <c r="E102" s="680"/>
      <c r="F102" s="673"/>
      <c r="G102" s="674"/>
      <c r="H102" s="674"/>
      <c r="I102" s="674"/>
      <c r="J102" s="674"/>
      <c r="K102" s="674"/>
      <c r="L102" s="670"/>
      <c r="M102" s="591"/>
      <c r="N102" s="152"/>
    </row>
    <row r="103" spans="3:13" ht="12.75">
      <c r="C103" s="81"/>
      <c r="D103" s="148"/>
      <c r="E103" s="148"/>
      <c r="F103" s="149"/>
      <c r="G103" s="149"/>
      <c r="H103" s="149"/>
      <c r="I103" s="149"/>
      <c r="J103" s="149"/>
      <c r="K103" s="149"/>
      <c r="L103" s="149"/>
      <c r="M103" s="149"/>
    </row>
    <row r="104" spans="2:14" ht="25.5" customHeight="1">
      <c r="B104" s="63"/>
      <c r="C104" s="187" t="s">
        <v>567</v>
      </c>
      <c r="D104" s="475" t="str">
        <f>Translations!$B$245</f>
        <v>If applicable, provide a list of deviations from the general methodologies for determining fuel uplifts/fuel contained in the tank and density for specific aerodromes.</v>
      </c>
      <c r="E104" s="475"/>
      <c r="F104" s="475"/>
      <c r="G104" s="475"/>
      <c r="H104" s="475"/>
      <c r="I104" s="475"/>
      <c r="J104" s="475"/>
      <c r="K104" s="475"/>
      <c r="L104" s="475"/>
      <c r="M104" s="475"/>
      <c r="N104" s="82"/>
    </row>
    <row r="105" spans="2:14" ht="38.25" customHeight="1">
      <c r="B105" s="63"/>
      <c r="C105" s="187"/>
      <c r="D105" s="695"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695"/>
      <c r="F105" s="695"/>
      <c r="G105" s="695"/>
      <c r="H105" s="695"/>
      <c r="I105" s="695"/>
      <c r="J105" s="695"/>
      <c r="K105" s="695"/>
      <c r="L105" s="695"/>
      <c r="M105" s="695"/>
      <c r="N105" s="156"/>
    </row>
    <row r="106" spans="2:13" ht="25.5" customHeight="1">
      <c r="B106" s="63"/>
      <c r="D106" s="681" t="str">
        <f>Translations!$B$247</f>
        <v>Type of deviation</v>
      </c>
      <c r="E106" s="682"/>
      <c r="F106" s="681" t="str">
        <f>Translations!$B$248</f>
        <v>Justification of special circumstances</v>
      </c>
      <c r="G106" s="688"/>
      <c r="H106" s="688"/>
      <c r="I106" s="688"/>
      <c r="J106" s="682"/>
      <c r="K106" s="687" t="str">
        <f>Translations!$B$249</f>
        <v>Aerodromes for which deviation applies</v>
      </c>
      <c r="L106" s="687"/>
      <c r="M106" s="687"/>
    </row>
    <row r="107" spans="2:13" ht="12.75">
      <c r="B107" s="63"/>
      <c r="D107" s="678"/>
      <c r="E107" s="679"/>
      <c r="F107" s="678"/>
      <c r="G107" s="691"/>
      <c r="H107" s="691"/>
      <c r="I107" s="691"/>
      <c r="J107" s="679"/>
      <c r="K107" s="683"/>
      <c r="L107" s="683"/>
      <c r="M107" s="683"/>
    </row>
    <row r="108" spans="2:13" ht="12.75">
      <c r="B108" s="63"/>
      <c r="D108" s="678"/>
      <c r="E108" s="679"/>
      <c r="F108" s="678"/>
      <c r="G108" s="691"/>
      <c r="H108" s="691"/>
      <c r="I108" s="691"/>
      <c r="J108" s="679"/>
      <c r="K108" s="683"/>
      <c r="L108" s="683"/>
      <c r="M108" s="683"/>
    </row>
    <row r="109" spans="2:13" ht="12.75">
      <c r="B109" s="63"/>
      <c r="D109" s="678"/>
      <c r="E109" s="679"/>
      <c r="F109" s="678"/>
      <c r="G109" s="691"/>
      <c r="H109" s="691"/>
      <c r="I109" s="691"/>
      <c r="J109" s="679"/>
      <c r="K109" s="683"/>
      <c r="L109" s="683"/>
      <c r="M109" s="683"/>
    </row>
    <row r="110" spans="2:13" ht="12.75">
      <c r="B110" s="63"/>
      <c r="D110" s="678"/>
      <c r="E110" s="679"/>
      <c r="F110" s="678"/>
      <c r="G110" s="691"/>
      <c r="H110" s="691"/>
      <c r="I110" s="691"/>
      <c r="J110" s="679"/>
      <c r="K110" s="683"/>
      <c r="L110" s="683"/>
      <c r="M110" s="683"/>
    </row>
    <row r="111" spans="2:13" ht="12.75">
      <c r="B111" s="63"/>
      <c r="D111" s="678"/>
      <c r="E111" s="679"/>
      <c r="F111" s="678"/>
      <c r="G111" s="691"/>
      <c r="H111" s="691"/>
      <c r="I111" s="691"/>
      <c r="J111" s="679"/>
      <c r="K111" s="683"/>
      <c r="L111" s="683"/>
      <c r="M111" s="683"/>
    </row>
    <row r="112" spans="3:15" ht="25.5" customHeight="1">
      <c r="C112" s="97"/>
      <c r="D112" s="645"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698"/>
      <c r="F112" s="698"/>
      <c r="G112" s="698"/>
      <c r="H112" s="698"/>
      <c r="I112" s="698"/>
      <c r="J112" s="698"/>
      <c r="K112" s="698"/>
      <c r="L112" s="698"/>
      <c r="M112" s="698"/>
      <c r="N112" s="360"/>
      <c r="O112" s="92"/>
    </row>
    <row r="113" spans="3:14" ht="12.75">
      <c r="C113" s="204"/>
      <c r="D113" s="103"/>
      <c r="E113" s="103"/>
      <c r="F113" s="103"/>
      <c r="G113" s="103"/>
      <c r="H113" s="103"/>
      <c r="I113" s="103"/>
      <c r="J113" s="103"/>
      <c r="K113" s="103"/>
      <c r="L113" s="103"/>
      <c r="M113" s="103"/>
      <c r="N113" s="80"/>
    </row>
    <row r="114" spans="3:13" ht="15.75" customHeight="1">
      <c r="C114" s="118">
        <v>8</v>
      </c>
      <c r="D114" s="596" t="str">
        <f>Translations!$B$12</f>
        <v>Emission factors</v>
      </c>
      <c r="E114" s="596"/>
      <c r="F114" s="596"/>
      <c r="G114" s="596"/>
      <c r="H114" s="596"/>
      <c r="I114" s="596"/>
      <c r="J114" s="596"/>
      <c r="K114" s="596"/>
      <c r="L114" s="596"/>
      <c r="M114" s="596"/>
    </row>
    <row r="116" spans="3:14" ht="12.75" customHeight="1">
      <c r="C116" s="128" t="s">
        <v>258</v>
      </c>
      <c r="D116" s="692" t="str">
        <f>Translations!$B$979</f>
        <v>Please confirm that for the EU ETS you will use the following standard emission factors for commercial standard aviation fuels</v>
      </c>
      <c r="E116" s="692"/>
      <c r="F116" s="692"/>
      <c r="G116" s="692"/>
      <c r="H116" s="692"/>
      <c r="I116" s="692"/>
      <c r="J116" s="692"/>
      <c r="K116" s="692"/>
      <c r="L116" s="692"/>
      <c r="M116" s="692"/>
      <c r="N116" s="199"/>
    </row>
    <row r="117" spans="3:14" ht="4.5" customHeight="1">
      <c r="C117" s="208"/>
      <c r="D117" s="208"/>
      <c r="E117" s="208"/>
      <c r="F117" s="208"/>
      <c r="G117" s="208"/>
      <c r="H117" s="208"/>
      <c r="I117" s="208"/>
      <c r="J117" s="208"/>
      <c r="K117" s="208"/>
      <c r="L117" s="208"/>
      <c r="M117" s="208"/>
      <c r="N117" s="208"/>
    </row>
    <row r="118" spans="3:14" ht="28.5" customHeight="1">
      <c r="C118" s="208"/>
      <c r="D118" s="687" t="str">
        <f>Translations!$B$289</f>
        <v>Type of aviation fuel</v>
      </c>
      <c r="E118" s="687"/>
      <c r="F118" s="687" t="str">
        <f>Translations!$B$980</f>
        <v>Default Emission Factor
(tonnes CO2 /tonne fuel)</v>
      </c>
      <c r="G118" s="687"/>
      <c r="H118" s="186" t="str">
        <f>Translations!$B$291</f>
        <v>Confirm</v>
      </c>
      <c r="I118" s="209"/>
      <c r="J118" s="208"/>
      <c r="K118" s="208"/>
      <c r="L118" s="208"/>
      <c r="M118" s="208"/>
      <c r="N118" s="208"/>
    </row>
    <row r="119" spans="3:14" ht="12.75">
      <c r="C119" s="208"/>
      <c r="D119" s="671" t="str">
        <f>Translations!$B$273</f>
        <v>Jet kerosene (Jet A1 or Jet A)</v>
      </c>
      <c r="E119" s="672"/>
      <c r="F119" s="693">
        <v>3.15</v>
      </c>
      <c r="G119" s="693"/>
      <c r="H119" s="41" t="s">
        <v>303</v>
      </c>
      <c r="I119" s="208"/>
      <c r="J119" s="208"/>
      <c r="K119" s="208"/>
      <c r="L119" s="208"/>
      <c r="M119" s="208"/>
      <c r="N119" s="208"/>
    </row>
    <row r="120" spans="3:14" ht="12.75">
      <c r="C120" s="208"/>
      <c r="D120" s="671" t="str">
        <f>Translations!$B$274</f>
        <v>Jet gasoline (Jet B)</v>
      </c>
      <c r="E120" s="672"/>
      <c r="F120" s="689">
        <v>3.1</v>
      </c>
      <c r="G120" s="690"/>
      <c r="H120" s="41" t="s">
        <v>303</v>
      </c>
      <c r="I120" s="208"/>
      <c r="J120" s="208"/>
      <c r="K120" s="208"/>
      <c r="L120" s="208"/>
      <c r="M120" s="208"/>
      <c r="N120" s="208"/>
    </row>
    <row r="121" spans="3:14" ht="12.75">
      <c r="C121" s="208"/>
      <c r="D121" s="671" t="str">
        <f>Translations!$B$275</f>
        <v>Aviation gasoline (AvGas)</v>
      </c>
      <c r="E121" s="672"/>
      <c r="F121" s="702">
        <v>3.1</v>
      </c>
      <c r="G121" s="702"/>
      <c r="H121" s="41" t="s">
        <v>303</v>
      </c>
      <c r="I121" s="208"/>
      <c r="J121" s="208"/>
      <c r="K121" s="208"/>
      <c r="L121" s="208"/>
      <c r="M121" s="208"/>
      <c r="N121" s="208"/>
    </row>
    <row r="122" spans="3:14" ht="12.75">
      <c r="C122" s="204"/>
      <c r="D122" s="103"/>
      <c r="E122" s="103"/>
      <c r="F122" s="103"/>
      <c r="G122" s="103"/>
      <c r="H122" s="103"/>
      <c r="I122" s="103"/>
      <c r="J122" s="103"/>
      <c r="K122" s="103"/>
      <c r="L122" s="103"/>
      <c r="M122" s="103"/>
      <c r="N122" s="80"/>
    </row>
    <row r="123" spans="2:14" ht="4.5" customHeight="1">
      <c r="B123" s="382"/>
      <c r="C123" s="382"/>
      <c r="D123" s="382"/>
      <c r="E123" s="382"/>
      <c r="F123" s="382"/>
      <c r="G123" s="382"/>
      <c r="H123" s="382"/>
      <c r="I123" s="382"/>
      <c r="J123" s="382"/>
      <c r="K123" s="382"/>
      <c r="L123" s="382"/>
      <c r="M123" s="382"/>
      <c r="N123" s="382"/>
    </row>
    <row r="124" spans="2:14" ht="12.75" customHeight="1">
      <c r="B124" s="382"/>
      <c r="C124" s="128" t="s">
        <v>261</v>
      </c>
      <c r="D124" s="692" t="str">
        <f>Translations!$B$981</f>
        <v>Please confirm that for CORSIA you will use the following standard emission factors for commercial standard aviation fuels</v>
      </c>
      <c r="E124" s="692"/>
      <c r="F124" s="692"/>
      <c r="G124" s="692"/>
      <c r="H124" s="692"/>
      <c r="I124" s="692"/>
      <c r="J124" s="692"/>
      <c r="K124" s="692"/>
      <c r="L124" s="692"/>
      <c r="M124" s="692"/>
      <c r="N124" s="382"/>
    </row>
    <row r="125" spans="2:14" ht="12.75">
      <c r="B125" s="382"/>
      <c r="C125" s="208"/>
      <c r="D125" s="208"/>
      <c r="E125" s="208"/>
      <c r="F125" s="208"/>
      <c r="G125" s="208"/>
      <c r="H125" s="208"/>
      <c r="I125" s="208"/>
      <c r="J125" s="208"/>
      <c r="K125" s="208"/>
      <c r="L125" s="208"/>
      <c r="M125" s="208"/>
      <c r="N125" s="382"/>
    </row>
    <row r="126" spans="2:14" ht="28.5" customHeight="1">
      <c r="B126" s="382"/>
      <c r="C126" s="208"/>
      <c r="D126" s="687" t="str">
        <f>Translations!$B$289</f>
        <v>Type of aviation fuel</v>
      </c>
      <c r="E126" s="687"/>
      <c r="F126" s="687" t="str">
        <f>Translations!$B$980</f>
        <v>Default Emission Factor
(tonnes CO2 /tonne fuel)</v>
      </c>
      <c r="G126" s="687"/>
      <c r="H126" s="186" t="str">
        <f>Translations!$B$291</f>
        <v>Confirm</v>
      </c>
      <c r="I126" s="209"/>
      <c r="J126" s="208"/>
      <c r="K126" s="208"/>
      <c r="L126" s="208"/>
      <c r="M126" s="208"/>
      <c r="N126" s="382"/>
    </row>
    <row r="127" spans="2:14" ht="12.75">
      <c r="B127" s="382"/>
      <c r="C127" s="208"/>
      <c r="D127" s="671" t="str">
        <f>Translations!$B$273</f>
        <v>Jet kerosene (Jet A1 or Jet A)</v>
      </c>
      <c r="E127" s="672"/>
      <c r="F127" s="693">
        <v>3.16</v>
      </c>
      <c r="G127" s="693"/>
      <c r="H127" s="41" t="s">
        <v>303</v>
      </c>
      <c r="I127" s="208"/>
      <c r="J127" s="208"/>
      <c r="K127" s="208"/>
      <c r="L127" s="208"/>
      <c r="M127" s="208"/>
      <c r="N127" s="382"/>
    </row>
    <row r="128" spans="2:14" ht="12.75">
      <c r="B128" s="382"/>
      <c r="C128" s="208"/>
      <c r="D128" s="671" t="str">
        <f>Translations!$B$274</f>
        <v>Jet gasoline (Jet B)</v>
      </c>
      <c r="E128" s="672"/>
      <c r="F128" s="689">
        <v>3.1</v>
      </c>
      <c r="G128" s="690"/>
      <c r="H128" s="41" t="s">
        <v>303</v>
      </c>
      <c r="I128" s="208"/>
      <c r="J128" s="208"/>
      <c r="K128" s="208"/>
      <c r="L128" s="208"/>
      <c r="M128" s="208"/>
      <c r="N128" s="382"/>
    </row>
    <row r="129" spans="2:14" ht="12.75">
      <c r="B129" s="382"/>
      <c r="C129" s="208"/>
      <c r="D129" s="671" t="str">
        <f>Translations!$B$275</f>
        <v>Aviation gasoline (AvGas)</v>
      </c>
      <c r="E129" s="672"/>
      <c r="F129" s="702">
        <v>3.1</v>
      </c>
      <c r="G129" s="702"/>
      <c r="H129" s="41" t="s">
        <v>303</v>
      </c>
      <c r="I129" s="208"/>
      <c r="J129" s="208"/>
      <c r="K129" s="208"/>
      <c r="L129" s="208"/>
      <c r="M129" s="208"/>
      <c r="N129" s="382"/>
    </row>
    <row r="130" spans="2:14" ht="4.5" customHeight="1">
      <c r="B130" s="382"/>
      <c r="C130" s="382"/>
      <c r="D130" s="382"/>
      <c r="E130" s="382"/>
      <c r="F130" s="382"/>
      <c r="G130" s="382"/>
      <c r="H130" s="382"/>
      <c r="I130" s="382"/>
      <c r="J130" s="382"/>
      <c r="K130" s="382"/>
      <c r="L130" s="382"/>
      <c r="M130" s="382"/>
      <c r="N130" s="382"/>
    </row>
    <row r="131" spans="3:14" ht="12.75">
      <c r="C131" s="204"/>
      <c r="D131" s="103"/>
      <c r="E131" s="103"/>
      <c r="F131" s="103"/>
      <c r="G131" s="103"/>
      <c r="H131" s="103"/>
      <c r="I131" s="103"/>
      <c r="J131" s="103"/>
      <c r="K131" s="103"/>
      <c r="L131" s="103"/>
      <c r="M131" s="103"/>
      <c r="N131" s="80"/>
    </row>
    <row r="132" spans="3:14" ht="27" customHeight="1">
      <c r="C132" s="128" t="s">
        <v>299</v>
      </c>
      <c r="D132" s="692" t="str">
        <f>Translations!$B$292</f>
        <v>If applicable, please provide a description of the procedure used to determine the emission factors, net calorific values and biomass content of alternative fuels (source streams).</v>
      </c>
      <c r="E132" s="692"/>
      <c r="F132" s="692"/>
      <c r="G132" s="692"/>
      <c r="H132" s="692"/>
      <c r="I132" s="692"/>
      <c r="J132" s="692"/>
      <c r="K132" s="692"/>
      <c r="L132" s="692"/>
      <c r="M132" s="692"/>
      <c r="N132" s="199"/>
    </row>
    <row r="133" spans="3:14" ht="35.25" customHeight="1">
      <c r="C133" s="208"/>
      <c r="D133" s="701"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01"/>
      <c r="F133" s="701"/>
      <c r="G133" s="701"/>
      <c r="H133" s="701"/>
      <c r="I133" s="701"/>
      <c r="J133" s="701"/>
      <c r="K133" s="701"/>
      <c r="L133" s="701"/>
      <c r="M133" s="701"/>
      <c r="N133" s="208"/>
    </row>
    <row r="134" spans="3:14" ht="12.75">
      <c r="C134" s="147"/>
      <c r="D134" s="680" t="str">
        <f>Translations!$B$194</f>
        <v>Title of procedure</v>
      </c>
      <c r="E134" s="680"/>
      <c r="F134" s="673"/>
      <c r="G134" s="674"/>
      <c r="H134" s="674"/>
      <c r="I134" s="674"/>
      <c r="J134" s="674"/>
      <c r="K134" s="674"/>
      <c r="L134" s="674"/>
      <c r="M134" s="677"/>
      <c r="N134" s="152"/>
    </row>
    <row r="135" spans="3:14" ht="12.75">
      <c r="C135" s="147"/>
      <c r="D135" s="680" t="str">
        <f>Translations!$B$195</f>
        <v>Reference for procedure</v>
      </c>
      <c r="E135" s="680"/>
      <c r="F135" s="673"/>
      <c r="G135" s="674"/>
      <c r="H135" s="674"/>
      <c r="I135" s="674"/>
      <c r="J135" s="674"/>
      <c r="K135" s="674"/>
      <c r="L135" s="674"/>
      <c r="M135" s="677"/>
      <c r="N135" s="152"/>
    </row>
    <row r="136" spans="2:14" ht="38.25" customHeight="1">
      <c r="B136" s="63"/>
      <c r="C136" s="147"/>
      <c r="D136" s="680" t="str">
        <f>Translations!$B$197</f>
        <v>Brief description of procedure</v>
      </c>
      <c r="E136" s="680"/>
      <c r="F136" s="673"/>
      <c r="G136" s="674"/>
      <c r="H136" s="674"/>
      <c r="I136" s="674"/>
      <c r="J136" s="674"/>
      <c r="K136" s="674"/>
      <c r="L136" s="674"/>
      <c r="M136" s="677"/>
      <c r="N136" s="152"/>
    </row>
    <row r="137" spans="2:14" ht="21.75" customHeight="1">
      <c r="B137" s="63"/>
      <c r="C137" s="147"/>
      <c r="D137" s="680" t="str">
        <f>Translations!$B$198</f>
        <v>Post or department responsible for data maintenance</v>
      </c>
      <c r="E137" s="680"/>
      <c r="F137" s="673"/>
      <c r="G137" s="674"/>
      <c r="H137" s="674"/>
      <c r="I137" s="674"/>
      <c r="J137" s="674"/>
      <c r="K137" s="674"/>
      <c r="L137" s="674"/>
      <c r="M137" s="677"/>
      <c r="N137" s="152"/>
    </row>
    <row r="138" spans="2:14" ht="12.75">
      <c r="B138" s="63"/>
      <c r="C138" s="147"/>
      <c r="D138" s="680" t="str">
        <f>Translations!$B$199</f>
        <v>Location where records are kept</v>
      </c>
      <c r="E138" s="680"/>
      <c r="F138" s="673"/>
      <c r="G138" s="674"/>
      <c r="H138" s="674"/>
      <c r="I138" s="674"/>
      <c r="J138" s="674"/>
      <c r="K138" s="674"/>
      <c r="L138" s="674"/>
      <c r="M138" s="677"/>
      <c r="N138" s="152"/>
    </row>
    <row r="139" spans="2:14" ht="25.5" customHeight="1">
      <c r="B139" s="63"/>
      <c r="C139" s="147"/>
      <c r="D139" s="680" t="str">
        <f>Translations!$B$233</f>
        <v>Name of system used (where applicable)</v>
      </c>
      <c r="E139" s="680"/>
      <c r="F139" s="673"/>
      <c r="G139" s="674"/>
      <c r="H139" s="674"/>
      <c r="I139" s="674"/>
      <c r="J139" s="674"/>
      <c r="K139" s="674"/>
      <c r="L139" s="674"/>
      <c r="M139" s="677"/>
      <c r="N139" s="152"/>
    </row>
    <row r="141" spans="2:14" ht="12.75" customHeight="1">
      <c r="B141" s="63"/>
      <c r="C141" s="128" t="s">
        <v>263</v>
      </c>
      <c r="D141" s="475" t="str">
        <f>Translations!$B$294</f>
        <v>If applicable, please describe the approaches used for sampling batches of alternative fuels.</v>
      </c>
      <c r="E141" s="475"/>
      <c r="F141" s="475"/>
      <c r="G141" s="475"/>
      <c r="H141" s="475"/>
      <c r="I141" s="475"/>
      <c r="J141" s="475"/>
      <c r="K141" s="475"/>
      <c r="L141" s="475"/>
      <c r="M141" s="475"/>
      <c r="N141" s="82"/>
    </row>
    <row r="142" spans="3:14" ht="25.5" customHeight="1">
      <c r="C142" s="207"/>
      <c r="D142" s="715" t="str">
        <f>Translations!$B$295</f>
        <v>For each source stream, succinctly describe the approach to be used for sampling fuels and materials for the determination of emission factor, net calorific value and biomass content  for each fuel or material batch</v>
      </c>
      <c r="E142" s="715"/>
      <c r="F142" s="715"/>
      <c r="G142" s="715"/>
      <c r="H142" s="715"/>
      <c r="I142" s="715"/>
      <c r="J142" s="715"/>
      <c r="K142" s="715"/>
      <c r="L142" s="715"/>
      <c r="M142" s="715"/>
      <c r="N142" s="210"/>
    </row>
    <row r="143" spans="4:14" ht="18.75" customHeight="1">
      <c r="D143" s="635" t="str">
        <f>Translations!$B$296</f>
        <v>Source stream (fuel type)</v>
      </c>
      <c r="E143" s="636"/>
      <c r="F143" s="141" t="str">
        <f>Translations!$B$297</f>
        <v>Parameter</v>
      </c>
      <c r="G143" s="635" t="str">
        <f>Translations!$B$298</f>
        <v>Description</v>
      </c>
      <c r="H143" s="729"/>
      <c r="I143" s="636"/>
      <c r="J143" s="635" t="str">
        <f>Translations!$B$299</f>
        <v>conform with Standard (EN, ISO,...)</v>
      </c>
      <c r="K143" s="729"/>
      <c r="L143" s="636"/>
      <c r="M143" s="141" t="s">
        <v>787</v>
      </c>
      <c r="N143" s="76"/>
    </row>
    <row r="144" spans="4:13" ht="12.75">
      <c r="D144" s="706"/>
      <c r="E144" s="717"/>
      <c r="F144" s="15" t="s">
        <v>303</v>
      </c>
      <c r="G144" s="708"/>
      <c r="H144" s="709"/>
      <c r="I144" s="710"/>
      <c r="J144" s="708"/>
      <c r="K144" s="709"/>
      <c r="L144" s="710"/>
      <c r="M144" s="16" t="s">
        <v>303</v>
      </c>
    </row>
    <row r="145" spans="4:13" ht="12.75">
      <c r="D145" s="706"/>
      <c r="E145" s="707"/>
      <c r="F145" s="15" t="s">
        <v>303</v>
      </c>
      <c r="G145" s="708"/>
      <c r="H145" s="709"/>
      <c r="I145" s="710"/>
      <c r="J145" s="708"/>
      <c r="K145" s="709"/>
      <c r="L145" s="710"/>
      <c r="M145" s="16" t="s">
        <v>303</v>
      </c>
    </row>
    <row r="147" spans="3:14" ht="26.25" customHeight="1">
      <c r="C147" s="128" t="s">
        <v>264</v>
      </c>
      <c r="D147" s="475" t="str">
        <f>Translations!$B$300</f>
        <v>If applicable, please describe the approaches used to analyse alternative fuels (including biofuels) for the determination of net calorific value, emission factors and biogenic content (as relevant).</v>
      </c>
      <c r="E147" s="475"/>
      <c r="F147" s="475"/>
      <c r="G147" s="475"/>
      <c r="H147" s="475"/>
      <c r="I147" s="475"/>
      <c r="J147" s="475"/>
      <c r="K147" s="475"/>
      <c r="L147" s="475"/>
      <c r="M147" s="475"/>
      <c r="N147" s="82"/>
    </row>
    <row r="148" spans="3:14" ht="25.5" customHeight="1">
      <c r="C148" s="207"/>
      <c r="D148" s="722"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22"/>
      <c r="F148" s="722"/>
      <c r="G148" s="722"/>
      <c r="H148" s="722"/>
      <c r="I148" s="722"/>
      <c r="J148" s="722"/>
      <c r="K148" s="722"/>
      <c r="L148" s="722"/>
      <c r="M148" s="722"/>
      <c r="N148" s="210"/>
    </row>
    <row r="149" spans="4:14" ht="18.75" customHeight="1">
      <c r="D149" s="635" t="str">
        <f>Translations!$B$296</f>
        <v>Source stream (fuel type)</v>
      </c>
      <c r="E149" s="636"/>
      <c r="F149" s="141" t="str">
        <f>Translations!$B$297</f>
        <v>Parameter</v>
      </c>
      <c r="G149" s="635" t="str">
        <f>Translations!$B$298</f>
        <v>Description</v>
      </c>
      <c r="H149" s="729"/>
      <c r="I149" s="636"/>
      <c r="J149" s="635" t="str">
        <f>Translations!$B$302</f>
        <v>conform with Standard (EN, ISO...)</v>
      </c>
      <c r="K149" s="729"/>
      <c r="L149" s="636"/>
      <c r="M149" s="141" t="s">
        <v>787</v>
      </c>
      <c r="N149" s="76"/>
    </row>
    <row r="150" spans="4:13" ht="12.75">
      <c r="D150" s="706"/>
      <c r="E150" s="716"/>
      <c r="F150" s="15" t="s">
        <v>303</v>
      </c>
      <c r="G150" s="708"/>
      <c r="H150" s="709"/>
      <c r="I150" s="710"/>
      <c r="J150" s="708"/>
      <c r="K150" s="709"/>
      <c r="L150" s="710"/>
      <c r="M150" s="16" t="s">
        <v>303</v>
      </c>
    </row>
    <row r="151" spans="4:13" ht="12.75">
      <c r="D151" s="706"/>
      <c r="E151" s="707"/>
      <c r="F151" s="15" t="s">
        <v>303</v>
      </c>
      <c r="G151" s="708"/>
      <c r="H151" s="709"/>
      <c r="I151" s="710"/>
      <c r="J151" s="708"/>
      <c r="K151" s="709"/>
      <c r="L151" s="710"/>
      <c r="M151" s="16" t="s">
        <v>303</v>
      </c>
    </row>
    <row r="153" spans="2:14" ht="40.5" customHeight="1">
      <c r="B153" s="63"/>
      <c r="C153" s="205" t="s">
        <v>259</v>
      </c>
      <c r="D153" s="47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75"/>
      <c r="F153" s="475"/>
      <c r="G153" s="475"/>
      <c r="H153" s="475"/>
      <c r="I153" s="475"/>
      <c r="J153" s="475"/>
      <c r="K153" s="475"/>
      <c r="L153" s="475"/>
      <c r="M153" s="475"/>
      <c r="N153" s="82"/>
    </row>
    <row r="154" ht="7.5" customHeight="1"/>
    <row r="155" spans="4:13" ht="22.5" customHeight="1">
      <c r="D155" s="635" t="str">
        <f>Translations!$B$304</f>
        <v>Name of laboratory</v>
      </c>
      <c r="E155" s="636"/>
      <c r="F155" s="635" t="str">
        <f>Translations!$B$305</f>
        <v>Analytical procedures</v>
      </c>
      <c r="G155" s="636"/>
      <c r="H155" s="635" t="str">
        <f>Translations!$B$306</f>
        <v>Is laboratory EN ISO/IEC17025 accredited for this analysis?</v>
      </c>
      <c r="I155" s="636"/>
      <c r="J155" s="635" t="str">
        <f>Translations!$B$307</f>
        <v>If no, reference evidence to be submitted</v>
      </c>
      <c r="K155" s="729"/>
      <c r="L155" s="729"/>
      <c r="M155" s="636"/>
    </row>
    <row r="156" spans="4:13" ht="12.75">
      <c r="D156" s="704"/>
      <c r="E156" s="705"/>
      <c r="F156" s="713"/>
      <c r="G156" s="714"/>
      <c r="H156" s="711" t="s">
        <v>303</v>
      </c>
      <c r="I156" s="712"/>
      <c r="J156" s="704"/>
      <c r="K156" s="721"/>
      <c r="L156" s="721"/>
      <c r="M156" s="705"/>
    </row>
    <row r="157" spans="4:13" ht="12.75">
      <c r="D157" s="704"/>
      <c r="E157" s="705"/>
      <c r="F157" s="713"/>
      <c r="G157" s="714"/>
      <c r="H157" s="711" t="s">
        <v>303</v>
      </c>
      <c r="I157" s="712"/>
      <c r="J157" s="704"/>
      <c r="K157" s="721"/>
      <c r="L157" s="721"/>
      <c r="M157" s="705"/>
    </row>
    <row r="158" spans="4:13" ht="12.75">
      <c r="D158" s="704"/>
      <c r="E158" s="705"/>
      <c r="F158" s="713"/>
      <c r="G158" s="714"/>
      <c r="H158" s="711" t="s">
        <v>303</v>
      </c>
      <c r="I158" s="712"/>
      <c r="J158" s="704"/>
      <c r="K158" s="721"/>
      <c r="L158" s="721"/>
      <c r="M158" s="705"/>
    </row>
    <row r="159" spans="4:13" ht="12.75">
      <c r="D159" s="704"/>
      <c r="E159" s="705"/>
      <c r="F159" s="713"/>
      <c r="G159" s="714"/>
      <c r="H159" s="711" t="s">
        <v>303</v>
      </c>
      <c r="I159" s="712"/>
      <c r="J159" s="704"/>
      <c r="K159" s="721"/>
      <c r="L159" s="721"/>
      <c r="M159" s="705"/>
    </row>
    <row r="161" spans="3:14" ht="27" customHeight="1">
      <c r="C161" s="128" t="s">
        <v>567</v>
      </c>
      <c r="D161" s="692" t="str">
        <f>Translations!$B$982</f>
        <v>If applicable, please provide a description of the procedure used to determine the amount of biofuel consumed in line with the Commission's guidance pursuant to Article 53 MRR (see section 5.5 of MRR guidance document 2).</v>
      </c>
      <c r="E161" s="692"/>
      <c r="F161" s="692"/>
      <c r="G161" s="692"/>
      <c r="H161" s="692"/>
      <c r="I161" s="692"/>
      <c r="J161" s="692"/>
      <c r="K161" s="692"/>
      <c r="L161" s="692"/>
      <c r="M161" s="692"/>
      <c r="N161" s="199"/>
    </row>
    <row r="162" spans="3:14" ht="35.25" customHeight="1">
      <c r="C162" s="208"/>
      <c r="D162" s="637"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7"/>
      <c r="F162" s="637"/>
      <c r="G162" s="637"/>
      <c r="H162" s="637"/>
      <c r="I162" s="637"/>
      <c r="J162" s="637"/>
      <c r="K162" s="637"/>
      <c r="L162" s="637"/>
      <c r="M162" s="637"/>
      <c r="N162" s="208"/>
    </row>
    <row r="163" spans="3:14" ht="22.5" customHeight="1">
      <c r="C163" s="208"/>
      <c r="D163" s="637"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7"/>
      <c r="F163" s="637"/>
      <c r="G163" s="637"/>
      <c r="H163" s="637"/>
      <c r="I163" s="637"/>
      <c r="J163" s="637"/>
      <c r="K163" s="637"/>
      <c r="L163" s="637"/>
      <c r="M163" s="637"/>
      <c r="N163" s="208"/>
    </row>
    <row r="164" spans="3:14" ht="12.75" customHeight="1">
      <c r="C164" s="208"/>
      <c r="D164" s="637" t="str">
        <f>Translations!$B$985</f>
        <v>The guidance document is found at the following address:</v>
      </c>
      <c r="E164" s="637"/>
      <c r="F164" s="637"/>
      <c r="G164" s="637"/>
      <c r="H164" s="637"/>
      <c r="I164" s="637"/>
      <c r="J164" s="637"/>
      <c r="K164" s="637"/>
      <c r="L164" s="637"/>
      <c r="M164" s="637"/>
      <c r="N164" s="208"/>
    </row>
    <row r="165" spans="3:14" ht="22.5" customHeight="1">
      <c r="C165" s="208"/>
      <c r="D165" s="610" t="str">
        <f>Translations!$B$871</f>
        <v>https://ec.europa.eu/clima/sites/clima/files/ets/monitoring/docs/gd2_guidance_aircraft_en.pdf</v>
      </c>
      <c r="E165" s="734"/>
      <c r="F165" s="734"/>
      <c r="G165" s="734"/>
      <c r="H165" s="734"/>
      <c r="I165" s="734"/>
      <c r="J165" s="734"/>
      <c r="K165" s="734"/>
      <c r="L165" s="734"/>
      <c r="M165" s="734"/>
      <c r="N165" s="208"/>
    </row>
    <row r="166" spans="3:14" ht="12.75">
      <c r="C166" s="147"/>
      <c r="D166" s="680" t="str">
        <f>Translations!$B$194</f>
        <v>Title of procedure</v>
      </c>
      <c r="E166" s="680"/>
      <c r="F166" s="731"/>
      <c r="G166" s="732"/>
      <c r="H166" s="732"/>
      <c r="I166" s="732"/>
      <c r="J166" s="732"/>
      <c r="K166" s="732"/>
      <c r="L166" s="732"/>
      <c r="M166" s="733"/>
      <c r="N166" s="152"/>
    </row>
    <row r="167" spans="3:14" ht="12.75">
      <c r="C167" s="147"/>
      <c r="D167" s="680" t="str">
        <f>Translations!$B$195</f>
        <v>Reference for procedure</v>
      </c>
      <c r="E167" s="680"/>
      <c r="F167" s="673"/>
      <c r="G167" s="674"/>
      <c r="H167" s="674"/>
      <c r="I167" s="674"/>
      <c r="J167" s="674"/>
      <c r="K167" s="674"/>
      <c r="L167" s="674"/>
      <c r="M167" s="677"/>
      <c r="N167" s="152"/>
    </row>
    <row r="168" spans="2:14" ht="38.25" customHeight="1">
      <c r="B168" s="63"/>
      <c r="C168" s="147"/>
      <c r="D168" s="680" t="str">
        <f>Translations!$B$197</f>
        <v>Brief description of procedure</v>
      </c>
      <c r="E168" s="680"/>
      <c r="F168" s="673"/>
      <c r="G168" s="674"/>
      <c r="H168" s="674"/>
      <c r="I168" s="674"/>
      <c r="J168" s="674"/>
      <c r="K168" s="674"/>
      <c r="L168" s="674"/>
      <c r="M168" s="677"/>
      <c r="N168" s="152"/>
    </row>
    <row r="169" spans="2:14" ht="21.75" customHeight="1">
      <c r="B169" s="63"/>
      <c r="C169" s="147"/>
      <c r="D169" s="680" t="str">
        <f>Translations!$B$198</f>
        <v>Post or department responsible for data maintenance</v>
      </c>
      <c r="E169" s="680"/>
      <c r="F169" s="673"/>
      <c r="G169" s="674"/>
      <c r="H169" s="674"/>
      <c r="I169" s="674"/>
      <c r="J169" s="674"/>
      <c r="K169" s="674"/>
      <c r="L169" s="674"/>
      <c r="M169" s="677"/>
      <c r="N169" s="152"/>
    </row>
    <row r="170" spans="2:14" ht="12.75">
      <c r="B170" s="63"/>
      <c r="C170" s="147"/>
      <c r="D170" s="680" t="str">
        <f>Translations!$B$199</f>
        <v>Location where records are kept</v>
      </c>
      <c r="E170" s="680"/>
      <c r="F170" s="673"/>
      <c r="G170" s="674"/>
      <c r="H170" s="674"/>
      <c r="I170" s="674"/>
      <c r="J170" s="674"/>
      <c r="K170" s="674"/>
      <c r="L170" s="674"/>
      <c r="M170" s="677"/>
      <c r="N170" s="152"/>
    </row>
    <row r="171" spans="2:14" ht="25.5" customHeight="1">
      <c r="B171" s="63"/>
      <c r="C171" s="147"/>
      <c r="D171" s="680" t="str">
        <f>Translations!$B$233</f>
        <v>Name of system used (where applicable)</v>
      </c>
      <c r="E171" s="680"/>
      <c r="F171" s="673"/>
      <c r="G171" s="674"/>
      <c r="H171" s="674"/>
      <c r="I171" s="674"/>
      <c r="J171" s="674"/>
      <c r="K171" s="674"/>
      <c r="L171" s="674"/>
      <c r="M171" s="677"/>
      <c r="N171" s="152"/>
    </row>
    <row r="175" spans="2:15" ht="12.75" customHeight="1">
      <c r="B175" s="382"/>
      <c r="C175" s="387"/>
      <c r="D175" s="391"/>
      <c r="E175" s="391"/>
      <c r="F175" s="391"/>
      <c r="G175" s="391"/>
      <c r="H175" s="391"/>
      <c r="I175" s="391"/>
      <c r="J175" s="392"/>
      <c r="K175" s="392"/>
      <c r="L175" s="392"/>
      <c r="M175" s="392"/>
      <c r="N175" s="375"/>
      <c r="O175" s="104"/>
    </row>
    <row r="176" spans="2:15" ht="15.75" customHeight="1">
      <c r="B176" s="382"/>
      <c r="C176" s="401">
        <v>9</v>
      </c>
      <c r="D176" s="665" t="str">
        <f>Translations!$B$844</f>
        <v>Monitoring of CORSIA eligible fuels claims</v>
      </c>
      <c r="E176" s="666"/>
      <c r="F176" s="666"/>
      <c r="G176" s="666"/>
      <c r="H176" s="666"/>
      <c r="I176" s="666"/>
      <c r="J176" s="666"/>
      <c r="K176" s="666"/>
      <c r="L176" s="666"/>
      <c r="M176" s="666"/>
      <c r="N176" s="375"/>
      <c r="O176" s="104"/>
    </row>
    <row r="177" spans="2:14" ht="4.5" customHeight="1">
      <c r="B177" s="382"/>
      <c r="D177" s="537"/>
      <c r="E177" s="501"/>
      <c r="F177" s="501"/>
      <c r="G177" s="501"/>
      <c r="H177" s="501"/>
      <c r="I177" s="501"/>
      <c r="J177" s="501"/>
      <c r="K177" s="501"/>
      <c r="L177" s="501"/>
      <c r="M177" s="501"/>
      <c r="N177" s="375"/>
    </row>
    <row r="178" spans="2:14" ht="25.5" customHeight="1">
      <c r="B178" s="382"/>
      <c r="D178" s="607"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608"/>
      <c r="F178" s="608"/>
      <c r="G178" s="608"/>
      <c r="H178" s="608"/>
      <c r="I178" s="608"/>
      <c r="J178" s="608"/>
      <c r="K178" s="608"/>
      <c r="L178" s="608"/>
      <c r="M178" s="608"/>
      <c r="N178" s="375"/>
    </row>
    <row r="179" spans="2:14" ht="12.75" customHeight="1">
      <c r="B179" s="382"/>
      <c r="D179" s="607" t="str">
        <f>Translations!$B$987</f>
        <v>Note that for claiming such fuel use, your monitoring method must ensure that the data outlined in Table A5-2 of the SARPs is available for reporting. </v>
      </c>
      <c r="E179" s="608"/>
      <c r="F179" s="608"/>
      <c r="G179" s="608"/>
      <c r="H179" s="608"/>
      <c r="I179" s="608"/>
      <c r="J179" s="608"/>
      <c r="K179" s="608"/>
      <c r="L179" s="608"/>
      <c r="M179" s="608"/>
      <c r="N179" s="375"/>
    </row>
    <row r="180" spans="2:14" ht="25.5" customHeight="1">
      <c r="B180" s="382"/>
      <c r="D180" s="607" t="str">
        <f>Translations!$B$988</f>
        <v>Furthermore the procedure must ensure that only fuels are used that meet the CORSIA Sustainability Criteria for CORSIA Eligible Fuels and are obtained from a producer certified under a CORSIA Approved Sustainability Certification Scheme.</v>
      </c>
      <c r="E180" s="608"/>
      <c r="F180" s="608"/>
      <c r="G180" s="608"/>
      <c r="H180" s="608"/>
      <c r="I180" s="608"/>
      <c r="J180" s="608"/>
      <c r="K180" s="608"/>
      <c r="L180" s="608"/>
      <c r="M180" s="608"/>
      <c r="N180" s="375"/>
    </row>
    <row r="181" spans="2:14" ht="12.75" customHeight="1">
      <c r="B181" s="382"/>
      <c r="D181" s="607" t="str">
        <f>Translations!$B$989</f>
        <v>For the period 2019-2020 this section can be left empty.</v>
      </c>
      <c r="E181" s="608"/>
      <c r="F181" s="608"/>
      <c r="G181" s="608"/>
      <c r="H181" s="608"/>
      <c r="I181" s="608"/>
      <c r="J181" s="608"/>
      <c r="K181" s="608"/>
      <c r="L181" s="608"/>
      <c r="M181" s="608"/>
      <c r="N181" s="375"/>
    </row>
    <row r="182" spans="2:14" ht="12.75" customHeight="1">
      <c r="B182" s="382"/>
      <c r="C182" s="49" t="s">
        <v>258</v>
      </c>
      <c r="D182" s="692" t="str">
        <f>Translations!$B$990</f>
        <v>If applicable, please provide a description of the procedure used to determine the amount of CORSIA Eligible Fuels claims.</v>
      </c>
      <c r="E182" s="692"/>
      <c r="F182" s="692"/>
      <c r="G182" s="692"/>
      <c r="H182" s="692"/>
      <c r="I182" s="692"/>
      <c r="J182" s="692"/>
      <c r="K182" s="692"/>
      <c r="L182" s="692"/>
      <c r="M182" s="692"/>
      <c r="N182" s="375"/>
    </row>
    <row r="183" spans="2:14" ht="12.75">
      <c r="B183" s="382"/>
      <c r="D183" s="680" t="str">
        <f>Translations!$B$194</f>
        <v>Title of procedure</v>
      </c>
      <c r="E183" s="680"/>
      <c r="F183" s="731"/>
      <c r="G183" s="732"/>
      <c r="H183" s="732"/>
      <c r="I183" s="732"/>
      <c r="J183" s="732"/>
      <c r="K183" s="732"/>
      <c r="L183" s="732"/>
      <c r="M183" s="733"/>
      <c r="N183" s="375"/>
    </row>
    <row r="184" spans="2:14" ht="12.75">
      <c r="B184" s="382"/>
      <c r="D184" s="680" t="str">
        <f>Translations!$B$195</f>
        <v>Reference for procedure</v>
      </c>
      <c r="E184" s="680"/>
      <c r="F184" s="673"/>
      <c r="G184" s="674"/>
      <c r="H184" s="674"/>
      <c r="I184" s="674"/>
      <c r="J184" s="674"/>
      <c r="K184" s="674"/>
      <c r="L184" s="674"/>
      <c r="M184" s="677"/>
      <c r="N184" s="375"/>
    </row>
    <row r="185" spans="2:14" ht="51" customHeight="1">
      <c r="B185" s="382"/>
      <c r="D185" s="680" t="str">
        <f>Translations!$B$197</f>
        <v>Brief description of procedure</v>
      </c>
      <c r="E185" s="680"/>
      <c r="F185" s="673"/>
      <c r="G185" s="674"/>
      <c r="H185" s="674"/>
      <c r="I185" s="674"/>
      <c r="J185" s="674"/>
      <c r="K185" s="674"/>
      <c r="L185" s="674"/>
      <c r="M185" s="677"/>
      <c r="N185" s="375"/>
    </row>
    <row r="186" spans="2:14" ht="25.5" customHeight="1">
      <c r="B186" s="382"/>
      <c r="D186" s="680" t="str">
        <f>Translations!$B$198</f>
        <v>Post or department responsible for data maintenance</v>
      </c>
      <c r="E186" s="680"/>
      <c r="F186" s="673"/>
      <c r="G186" s="674"/>
      <c r="H186" s="674"/>
      <c r="I186" s="674"/>
      <c r="J186" s="674"/>
      <c r="K186" s="674"/>
      <c r="L186" s="674"/>
      <c r="M186" s="677"/>
      <c r="N186" s="375"/>
    </row>
    <row r="187" spans="2:14" ht="12.75" customHeight="1">
      <c r="B187" s="382"/>
      <c r="D187" s="680" t="str">
        <f>Translations!$B$199</f>
        <v>Location where records are kept</v>
      </c>
      <c r="E187" s="680"/>
      <c r="F187" s="673"/>
      <c r="G187" s="674"/>
      <c r="H187" s="674"/>
      <c r="I187" s="674"/>
      <c r="J187" s="674"/>
      <c r="K187" s="674"/>
      <c r="L187" s="674"/>
      <c r="M187" s="677"/>
      <c r="N187" s="375"/>
    </row>
    <row r="188" spans="2:14" ht="25.5" customHeight="1">
      <c r="B188" s="382"/>
      <c r="D188" s="680" t="str">
        <f>Translations!$B$233</f>
        <v>Name of system used (where applicable)</v>
      </c>
      <c r="E188" s="680"/>
      <c r="F188" s="673"/>
      <c r="G188" s="674"/>
      <c r="H188" s="674"/>
      <c r="I188" s="674"/>
      <c r="J188" s="674"/>
      <c r="K188" s="674"/>
      <c r="L188" s="674"/>
      <c r="M188" s="677"/>
      <c r="N188" s="375"/>
    </row>
    <row r="189" spans="2:14" ht="12.75">
      <c r="B189" s="382"/>
      <c r="C189" s="382"/>
      <c r="D189" s="382"/>
      <c r="E189" s="382"/>
      <c r="F189" s="382"/>
      <c r="G189" s="382"/>
      <c r="H189" s="382"/>
      <c r="I189" s="382"/>
      <c r="J189" s="382"/>
      <c r="K189" s="382"/>
      <c r="L189" s="382"/>
      <c r="M189" s="382"/>
      <c r="N189" s="375"/>
    </row>
    <row r="191" spans="4:9" ht="12.75">
      <c r="D191" s="579" t="str">
        <f>Translations!$B$991</f>
        <v>&lt;&lt;&lt; Click here to proceed to section 11 "Data gaps" &gt;&gt;&gt;</v>
      </c>
      <c r="E191" s="579"/>
      <c r="F191" s="579"/>
      <c r="G191" s="579"/>
      <c r="H191" s="579"/>
      <c r="I191" s="579"/>
    </row>
    <row r="192" ht="12.75">
      <c r="D192" s="130"/>
    </row>
  </sheetData>
  <sheetProtection sheet="1" objects="1" scenarios="1" formatCells="0" formatColumns="0" formatRows="0" insertColumns="0" inser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J69:M69"/>
    <mergeCell ref="D68:E68"/>
    <mergeCell ref="D161:M161"/>
    <mergeCell ref="D98:E98"/>
    <mergeCell ref="F74:G74"/>
    <mergeCell ref="D96:M96"/>
    <mergeCell ref="D80:E80"/>
    <mergeCell ref="F80:G80"/>
    <mergeCell ref="H80:I80"/>
    <mergeCell ref="J81:M81"/>
    <mergeCell ref="D49:E49"/>
    <mergeCell ref="J68:M68"/>
    <mergeCell ref="D57:E57"/>
    <mergeCell ref="H67:I67"/>
    <mergeCell ref="D67:E67"/>
    <mergeCell ref="D56:E56"/>
    <mergeCell ref="J156:M156"/>
    <mergeCell ref="J155:M155"/>
    <mergeCell ref="J145:L145"/>
    <mergeCell ref="D147:M147"/>
    <mergeCell ref="J149:L149"/>
    <mergeCell ref="G149:I149"/>
    <mergeCell ref="D149:E149"/>
    <mergeCell ref="F155:G155"/>
    <mergeCell ref="D155:E155"/>
    <mergeCell ref="J150:L150"/>
    <mergeCell ref="G143:I143"/>
    <mergeCell ref="J143:L143"/>
    <mergeCell ref="F135:M135"/>
    <mergeCell ref="D141:M141"/>
    <mergeCell ref="D121:E121"/>
    <mergeCell ref="D118:E118"/>
    <mergeCell ref="D120:E120"/>
    <mergeCell ref="D137:E137"/>
    <mergeCell ref="F121:G121"/>
    <mergeCell ref="D116:M116"/>
    <mergeCell ref="D114:M114"/>
    <mergeCell ref="D102:E102"/>
    <mergeCell ref="K108:M108"/>
    <mergeCell ref="F111:J111"/>
    <mergeCell ref="D111:E111"/>
    <mergeCell ref="K106:M106"/>
    <mergeCell ref="F109:J109"/>
    <mergeCell ref="F97:M97"/>
    <mergeCell ref="D112:M112"/>
    <mergeCell ref="D99:E99"/>
    <mergeCell ref="J80:M80"/>
    <mergeCell ref="D81:E81"/>
    <mergeCell ref="F81:G81"/>
    <mergeCell ref="H81:I81"/>
    <mergeCell ref="F100:M100"/>
    <mergeCell ref="F101:M101"/>
    <mergeCell ref="K111:M111"/>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D55:M55"/>
    <mergeCell ref="D50:E50"/>
    <mergeCell ref="F29:G29"/>
    <mergeCell ref="H29:J29"/>
    <mergeCell ref="K29:M29"/>
    <mergeCell ref="D30:E30"/>
    <mergeCell ref="F48:M48"/>
    <mergeCell ref="F49:M49"/>
    <mergeCell ref="D46:M46"/>
    <mergeCell ref="D45:M45"/>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110:E110"/>
    <mergeCell ref="D76:E76"/>
    <mergeCell ref="D95:M95"/>
    <mergeCell ref="K107:M107"/>
    <mergeCell ref="K110:M110"/>
    <mergeCell ref="D91:M91"/>
    <mergeCell ref="D108:E108"/>
    <mergeCell ref="J77:M77"/>
    <mergeCell ref="F107:J107"/>
    <mergeCell ref="D92:M92"/>
    <mergeCell ref="D61:E61"/>
    <mergeCell ref="D63:M63"/>
    <mergeCell ref="J67:M67"/>
    <mergeCell ref="H73:I73"/>
    <mergeCell ref="J75:M75"/>
    <mergeCell ref="D64:M64"/>
    <mergeCell ref="F61:M61"/>
    <mergeCell ref="F67:G67"/>
    <mergeCell ref="J70:M70"/>
    <mergeCell ref="J71:M71"/>
    <mergeCell ref="J144:L144"/>
    <mergeCell ref="H156:I156"/>
    <mergeCell ref="D69:E69"/>
    <mergeCell ref="H69:I69"/>
    <mergeCell ref="G151:I151"/>
    <mergeCell ref="H72:I72"/>
    <mergeCell ref="H155:I155"/>
    <mergeCell ref="D101:E101"/>
    <mergeCell ref="D71:E71"/>
    <mergeCell ref="F77:G77"/>
    <mergeCell ref="D151:E151"/>
    <mergeCell ref="D156:E156"/>
    <mergeCell ref="G150:I150"/>
    <mergeCell ref="D144:E144"/>
    <mergeCell ref="G145:I145"/>
    <mergeCell ref="D158:E158"/>
    <mergeCell ref="F157:G157"/>
    <mergeCell ref="H158:I158"/>
    <mergeCell ref="D153:M153"/>
    <mergeCell ref="J151:L151"/>
    <mergeCell ref="F138:M138"/>
    <mergeCell ref="F158:G158"/>
    <mergeCell ref="F156:G156"/>
    <mergeCell ref="D143:E143"/>
    <mergeCell ref="D142:M142"/>
    <mergeCell ref="H157:I157"/>
    <mergeCell ref="D150:E150"/>
    <mergeCell ref="D191:I191"/>
    <mergeCell ref="D159:E159"/>
    <mergeCell ref="D136:E136"/>
    <mergeCell ref="F136:M136"/>
    <mergeCell ref="D157:E157"/>
    <mergeCell ref="F120:G120"/>
    <mergeCell ref="D145:E145"/>
    <mergeCell ref="G144:I144"/>
    <mergeCell ref="F134:M134"/>
    <mergeCell ref="D132:M132"/>
    <mergeCell ref="D133:M133"/>
    <mergeCell ref="D129:E129"/>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F30:G30"/>
    <mergeCell ref="H30:J30"/>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D66:M66"/>
    <mergeCell ref="D79:M79"/>
    <mergeCell ref="J76:M76"/>
    <mergeCell ref="H68:I68"/>
    <mergeCell ref="F68:G68"/>
    <mergeCell ref="F69:G69"/>
    <mergeCell ref="D72:E72"/>
    <mergeCell ref="D70:E70"/>
    <mergeCell ref="D75:E75"/>
    <mergeCell ref="F71:G71"/>
    <mergeCell ref="H74:I74"/>
    <mergeCell ref="H75:I75"/>
    <mergeCell ref="H76:I76"/>
    <mergeCell ref="F75:G75"/>
    <mergeCell ref="D82:E82"/>
    <mergeCell ref="F82:G82"/>
    <mergeCell ref="H82:I82"/>
    <mergeCell ref="J82:M82"/>
    <mergeCell ref="H77:I77"/>
    <mergeCell ref="D77:E77"/>
    <mergeCell ref="F76:G76"/>
    <mergeCell ref="D83:E83"/>
    <mergeCell ref="F83:G83"/>
    <mergeCell ref="H83:I83"/>
    <mergeCell ref="J83:M83"/>
    <mergeCell ref="D84:E84"/>
    <mergeCell ref="F84:G84"/>
    <mergeCell ref="H84:I84"/>
    <mergeCell ref="J84:M84"/>
    <mergeCell ref="D85:E85"/>
    <mergeCell ref="F85:G85"/>
    <mergeCell ref="H85:I85"/>
    <mergeCell ref="J85:M85"/>
    <mergeCell ref="D86:E86"/>
    <mergeCell ref="F86:G86"/>
    <mergeCell ref="H86:I86"/>
    <mergeCell ref="J86:M86"/>
    <mergeCell ref="D181:M181"/>
    <mergeCell ref="D89:E89"/>
    <mergeCell ref="F89:G89"/>
    <mergeCell ref="H89:I89"/>
    <mergeCell ref="J89:M89"/>
    <mergeCell ref="D90:E90"/>
    <mergeCell ref="F128:G128"/>
    <mergeCell ref="F110:J110"/>
    <mergeCell ref="D109:E109"/>
    <mergeCell ref="D124:M124"/>
    <mergeCell ref="K109:M109"/>
    <mergeCell ref="F90:G90"/>
    <mergeCell ref="H90:I90"/>
    <mergeCell ref="J90:M90"/>
    <mergeCell ref="D87:E87"/>
    <mergeCell ref="F87:G87"/>
    <mergeCell ref="H87:I87"/>
    <mergeCell ref="J87:M87"/>
    <mergeCell ref="D93:M93"/>
    <mergeCell ref="F108:J108"/>
    <mergeCell ref="D128:E128"/>
    <mergeCell ref="F102:M102"/>
    <mergeCell ref="D88:E88"/>
    <mergeCell ref="F88:G88"/>
    <mergeCell ref="H88:I88"/>
    <mergeCell ref="J88:M88"/>
    <mergeCell ref="D107:E107"/>
    <mergeCell ref="F99:M99"/>
    <mergeCell ref="D100:E100"/>
    <mergeCell ref="D106:E106"/>
  </mergeCells>
  <conditionalFormatting sqref="J156:J159">
    <cfRule type="expression" priority="40" dxfId="20" stopIfTrue="1">
      <formula>($H156=INDEX(YesNo,2))</formula>
    </cfRule>
  </conditionalFormatting>
  <conditionalFormatting sqref="J68">
    <cfRule type="expression" priority="39" dxfId="20" stopIfTrue="1">
      <formula>$O68=TRUE</formula>
    </cfRule>
  </conditionalFormatting>
  <conditionalFormatting sqref="C4:J4">
    <cfRule type="expression" priority="34" dxfId="3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 stopIfTrue="1">
      <formula>(Calculation!#REF!=2)</formula>
    </cfRule>
  </conditionalFormatting>
  <conditionalFormatting sqref="J69:J77">
    <cfRule type="expression" priority="32" dxfId="20"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0"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0"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tabSelected="1" zoomScaleSheetLayoutView="100" zoomScalePageLayoutView="0" workbookViewId="0" topLeftCell="B2">
      <selection activeCell="C44" sqref="C44:M47"/>
    </sheetView>
  </sheetViews>
  <sheetFormatPr defaultColWidth="9.140625" defaultRowHeight="12.75"/>
  <cols>
    <col min="1" max="1" width="3.421875" style="92" hidden="1" customWidth="1"/>
    <col min="2" max="2" width="3.421875" style="17" customWidth="1"/>
    <col min="3" max="3" width="4.28125" style="17" customWidth="1"/>
    <col min="4" max="8" width="11.421875" style="17" customWidth="1"/>
    <col min="9" max="9" width="10.7109375" style="17" customWidth="1"/>
    <col min="10" max="12" width="11.421875" style="17" customWidth="1"/>
    <col min="13" max="13" width="12.00390625" style="17" customWidth="1"/>
    <col min="14" max="14" width="4.28125" style="267" customWidth="1"/>
    <col min="15" max="15" width="4.7109375" style="74" customWidth="1"/>
    <col min="16" max="16384" width="11.421875" style="17" customWidth="1"/>
  </cols>
  <sheetData>
    <row r="1" s="92" customFormat="1" ht="12.75" hidden="1">
      <c r="A1" s="201" t="s">
        <v>1011</v>
      </c>
    </row>
    <row r="2" spans="14:15" ht="12.75">
      <c r="N2" s="17"/>
      <c r="O2" s="17"/>
    </row>
    <row r="3" spans="4:15" ht="26.25" customHeight="1">
      <c r="D3" s="735" t="str">
        <f>Translations!$B$308</f>
        <v>SIMPLIFIED CALCULATION OF CO2 EMISSIONS</v>
      </c>
      <c r="E3" s="501"/>
      <c r="F3" s="501"/>
      <c r="G3" s="501"/>
      <c r="H3" s="501"/>
      <c r="I3" s="501"/>
      <c r="J3" s="501"/>
      <c r="K3" s="501"/>
      <c r="L3" s="501"/>
      <c r="M3" s="501"/>
      <c r="O3" s="174"/>
    </row>
    <row r="5" spans="3:13" ht="15.75">
      <c r="C5" s="118">
        <v>10</v>
      </c>
      <c r="D5" s="118" t="str">
        <f>Translations!$B$845</f>
        <v>Simplified calculation under the EU ETS</v>
      </c>
      <c r="E5" s="118"/>
      <c r="F5" s="118"/>
      <c r="G5" s="118"/>
      <c r="H5" s="118"/>
      <c r="I5" s="118"/>
      <c r="J5" s="118"/>
      <c r="K5" s="118"/>
      <c r="L5" s="118"/>
      <c r="M5" s="118"/>
    </row>
    <row r="7" spans="1:13" ht="25.5" customHeight="1">
      <c r="A7" s="408"/>
      <c r="B7" s="63"/>
      <c r="D7" s="624" t="str">
        <f>Translations!$B$992</f>
        <v>You have to fill this section if you choose to apply the simplified procedure for the calculation of activity data described in Article 54 of the MRR. You are eligible for this approach,</v>
      </c>
      <c r="E7" s="501"/>
      <c r="F7" s="501"/>
      <c r="G7" s="501"/>
      <c r="H7" s="501"/>
      <c r="I7" s="501"/>
      <c r="J7" s="501"/>
      <c r="K7" s="501"/>
      <c r="L7" s="501"/>
      <c r="M7" s="501"/>
    </row>
    <row r="8" spans="1:13" ht="12.75" customHeight="1">
      <c r="A8" s="408"/>
      <c r="B8" s="63"/>
      <c r="D8" s="402" t="s">
        <v>1062</v>
      </c>
      <c r="E8" s="624" t="str">
        <f>Translations!$B$993</f>
        <v>if you operate fewer than 243 flights per period of three consecutive four-month periods; or </v>
      </c>
      <c r="F8" s="501"/>
      <c r="G8" s="501"/>
      <c r="H8" s="501"/>
      <c r="I8" s="501"/>
      <c r="J8" s="501"/>
      <c r="K8" s="501"/>
      <c r="L8" s="501"/>
      <c r="M8" s="501"/>
    </row>
    <row r="9" spans="1:13" ht="12.75" customHeight="1">
      <c r="A9" s="408"/>
      <c r="B9" s="63"/>
      <c r="D9" s="402" t="s">
        <v>1062</v>
      </c>
      <c r="E9" s="624" t="str">
        <f>Translations!$B$994</f>
        <v>if you operate flights with total annual emissions lower than 25,000 tonnes per year (full scope); or</v>
      </c>
      <c r="F9" s="501"/>
      <c r="G9" s="501"/>
      <c r="H9" s="501"/>
      <c r="I9" s="501"/>
      <c r="J9" s="501"/>
      <c r="K9" s="501"/>
      <c r="L9" s="501"/>
      <c r="M9" s="501"/>
    </row>
    <row r="10" spans="1:13" ht="12.75" customHeight="1">
      <c r="A10" s="408"/>
      <c r="B10" s="63"/>
      <c r="D10" s="624" t="str">
        <f>Translations!$B$995</f>
        <v>You may make use of the exemption provided by Article 28a(6) of the Directive,</v>
      </c>
      <c r="E10" s="501"/>
      <c r="F10" s="501"/>
      <c r="G10" s="501"/>
      <c r="H10" s="501"/>
      <c r="I10" s="501"/>
      <c r="J10" s="501"/>
      <c r="K10" s="501"/>
      <c r="L10" s="501"/>
      <c r="M10" s="501"/>
    </row>
    <row r="11" spans="1:13" ht="12.75" customHeight="1">
      <c r="A11" s="408"/>
      <c r="B11" s="63"/>
      <c r="D11" s="402" t="s">
        <v>1062</v>
      </c>
      <c r="E11" s="624" t="str">
        <f>Translations!$B$996</f>
        <v>if you operate flights with total annual emissions lower than 25,000 tonnes per year (full scope), or </v>
      </c>
      <c r="F11" s="501"/>
      <c r="G11" s="501"/>
      <c r="H11" s="501"/>
      <c r="I11" s="501"/>
      <c r="J11" s="501"/>
      <c r="K11" s="501"/>
      <c r="L11" s="501"/>
      <c r="M11" s="501"/>
    </row>
    <row r="12" spans="1:13" ht="12.75" customHeight="1">
      <c r="A12" s="408"/>
      <c r="B12" s="63"/>
      <c r="D12" s="402" t="s">
        <v>1062</v>
      </c>
      <c r="E12" s="624" t="str">
        <f>Translations!$B$997</f>
        <v>if you operate flights with total annual emissions lower than 3,000 tonnes per year (reduced scope).</v>
      </c>
      <c r="F12" s="501"/>
      <c r="G12" s="501"/>
      <c r="H12" s="501"/>
      <c r="I12" s="501"/>
      <c r="J12" s="501"/>
      <c r="K12" s="501"/>
      <c r="L12" s="501"/>
      <c r="M12" s="501"/>
    </row>
    <row r="13" spans="1:13" ht="25.5" customHeight="1">
      <c r="A13" s="408"/>
      <c r="B13" s="63"/>
      <c r="D13" s="664" t="str">
        <f>Translations!$B$998</f>
        <v>Entries here are only required / allowed if you have entered in section 5 that you intend to use the said simplified procedures to estimate fuel consumption, and if you have provided evidence of your eligibility to use this approach.</v>
      </c>
      <c r="E13" s="501"/>
      <c r="F13" s="501"/>
      <c r="G13" s="501"/>
      <c r="H13" s="501"/>
      <c r="I13" s="501"/>
      <c r="J13" s="501"/>
      <c r="K13" s="501"/>
      <c r="L13" s="501"/>
      <c r="M13" s="501"/>
    </row>
    <row r="14" spans="3:13" ht="12.75" customHeight="1">
      <c r="C14" s="411" t="s">
        <v>258</v>
      </c>
      <c r="D14" s="752" t="str">
        <f>Translations!$B$312</f>
        <v>Please specify the name or reference of the Commission approved tool used to estimate fuel consumption.</v>
      </c>
      <c r="E14" s="628"/>
      <c r="F14" s="628"/>
      <c r="G14" s="628"/>
      <c r="H14" s="628"/>
      <c r="I14" s="628"/>
      <c r="J14" s="628"/>
      <c r="K14" s="628"/>
      <c r="L14" s="628"/>
      <c r="M14" s="628"/>
    </row>
    <row r="15" spans="3:13" ht="12.75" customHeight="1">
      <c r="C15" s="169"/>
      <c r="D15" s="673" t="s">
        <v>303</v>
      </c>
      <c r="E15" s="674"/>
      <c r="F15" s="674"/>
      <c r="G15" s="674"/>
      <c r="H15" s="674"/>
      <c r="I15" s="677"/>
      <c r="J15" s="211"/>
      <c r="K15" s="211"/>
      <c r="L15" s="211"/>
      <c r="M15" s="211"/>
    </row>
    <row r="16" ht="12.75">
      <c r="C16" s="169"/>
    </row>
    <row r="17" spans="3:13" ht="25.5" customHeight="1">
      <c r="C17" s="411" t="s">
        <v>261</v>
      </c>
      <c r="D17" s="692" t="str">
        <f>Translations!$B$999</f>
        <v>Please confirm that the following standard emission factors for commercial standard aviation fuels will be used to calculate emissions under the EU ETS:</v>
      </c>
      <c r="E17" s="501"/>
      <c r="F17" s="501"/>
      <c r="G17" s="501"/>
      <c r="H17" s="501"/>
      <c r="I17" s="501"/>
      <c r="J17" s="501"/>
      <c r="K17" s="501"/>
      <c r="L17" s="501"/>
      <c r="M17" s="501"/>
    </row>
    <row r="18" spans="3:13" ht="4.5" customHeight="1">
      <c r="C18" s="215"/>
      <c r="D18" s="208"/>
      <c r="E18" s="208"/>
      <c r="F18" s="208"/>
      <c r="G18" s="208"/>
      <c r="H18" s="208"/>
      <c r="I18" s="208"/>
      <c r="J18" s="208"/>
      <c r="K18" s="208"/>
      <c r="L18" s="208"/>
      <c r="M18" s="208"/>
    </row>
    <row r="19" spans="3:13" ht="26.25" customHeight="1">
      <c r="C19" s="215"/>
      <c r="D19" s="753" t="str">
        <f>Translations!$B$289</f>
        <v>Type of aviation fuel</v>
      </c>
      <c r="E19" s="753"/>
      <c r="F19" s="754"/>
      <c r="G19" s="687" t="str">
        <f>Translations!$B$314</f>
        <v>Default IPCC value (tCO2 / t)</v>
      </c>
      <c r="H19" s="687"/>
      <c r="I19" s="213" t="str">
        <f>Translations!$B$291</f>
        <v>Confirm</v>
      </c>
      <c r="M19" s="208"/>
    </row>
    <row r="20" spans="3:13" ht="12.75">
      <c r="C20" s="215"/>
      <c r="D20" s="755" t="str">
        <f>Translations!$B$273</f>
        <v>Jet kerosene (Jet A1 or Jet A)</v>
      </c>
      <c r="E20" s="755"/>
      <c r="F20" s="754"/>
      <c r="G20" s="693">
        <v>3.15</v>
      </c>
      <c r="H20" s="693"/>
      <c r="I20" s="41" t="s">
        <v>303</v>
      </c>
      <c r="M20" s="208"/>
    </row>
    <row r="21" spans="3:13" ht="12.75">
      <c r="C21" s="215"/>
      <c r="D21" s="755" t="str">
        <f>Translations!$B$274</f>
        <v>Jet gasoline (Jet B)</v>
      </c>
      <c r="E21" s="755"/>
      <c r="F21" s="754"/>
      <c r="G21" s="689">
        <v>3.1</v>
      </c>
      <c r="H21" s="690"/>
      <c r="I21" s="41" t="s">
        <v>303</v>
      </c>
      <c r="M21" s="208"/>
    </row>
    <row r="22" spans="3:13" ht="12.75">
      <c r="C22" s="215"/>
      <c r="D22" s="755" t="str">
        <f>Translations!$B$275</f>
        <v>Aviation gasoline (AvGas)</v>
      </c>
      <c r="E22" s="755"/>
      <c r="F22" s="754"/>
      <c r="G22" s="702">
        <v>3.1</v>
      </c>
      <c r="H22" s="702"/>
      <c r="I22" s="41" t="s">
        <v>303</v>
      </c>
      <c r="M22" s="208"/>
    </row>
    <row r="23" spans="3:13" ht="12.75">
      <c r="C23" s="215"/>
      <c r="D23" s="171"/>
      <c r="E23" s="171"/>
      <c r="F23" s="214"/>
      <c r="G23" s="214"/>
      <c r="H23" s="215"/>
      <c r="I23" s="208"/>
      <c r="J23" s="208"/>
      <c r="K23" s="208"/>
      <c r="L23" s="208"/>
      <c r="M23" s="208"/>
    </row>
    <row r="24" spans="1:13" ht="25.5" customHeight="1">
      <c r="A24" s="408"/>
      <c r="B24" s="63"/>
      <c r="C24" s="411" t="s">
        <v>299</v>
      </c>
      <c r="D24" s="692" t="str">
        <f>Translations!$B$315</f>
        <v>If using an alternative fuel (including biofuel), please outline the proposed emission factor and net calorific value to be used and justify the methodology used.</v>
      </c>
      <c r="E24" s="501"/>
      <c r="F24" s="501"/>
      <c r="G24" s="501"/>
      <c r="H24" s="501"/>
      <c r="I24" s="501"/>
      <c r="J24" s="501"/>
      <c r="K24" s="501"/>
      <c r="L24" s="501"/>
      <c r="M24" s="501"/>
    </row>
    <row r="25" spans="3:13" ht="4.5" customHeight="1">
      <c r="C25" s="215"/>
      <c r="D25" s="171"/>
      <c r="E25" s="171"/>
      <c r="F25" s="214"/>
      <c r="G25" s="214"/>
      <c r="H25" s="215"/>
      <c r="I25" s="208"/>
      <c r="J25" s="208"/>
      <c r="K25" s="208"/>
      <c r="L25" s="208"/>
      <c r="M25" s="208"/>
    </row>
    <row r="26" spans="1:13" ht="12.75">
      <c r="A26" s="408"/>
      <c r="B26" s="63"/>
      <c r="C26" s="215"/>
      <c r="D26" s="738"/>
      <c r="E26" s="670"/>
      <c r="F26" s="670"/>
      <c r="G26" s="670"/>
      <c r="H26" s="670"/>
      <c r="I26" s="670"/>
      <c r="J26" s="670"/>
      <c r="K26" s="670"/>
      <c r="L26" s="670"/>
      <c r="M26" s="591"/>
    </row>
    <row r="27" spans="1:13" ht="12.75">
      <c r="A27" s="408"/>
      <c r="B27" s="63"/>
      <c r="C27" s="215"/>
      <c r="D27" s="212"/>
      <c r="E27" s="212"/>
      <c r="F27" s="212"/>
      <c r="G27" s="212"/>
      <c r="H27" s="212"/>
      <c r="I27" s="212"/>
      <c r="J27" s="212"/>
      <c r="K27" s="212"/>
      <c r="L27" s="212"/>
      <c r="M27" s="212"/>
    </row>
    <row r="28" spans="1:13" ht="12.75">
      <c r="A28" s="408"/>
      <c r="B28" s="63"/>
      <c r="C28" s="208"/>
      <c r="D28" s="579" t="str">
        <f>Translations!$B$1000</f>
        <v>&lt;&lt;&lt; Click here to proceed to section 12 "Management" &gt;&gt;&gt;</v>
      </c>
      <c r="E28" s="579"/>
      <c r="F28" s="579"/>
      <c r="G28" s="579"/>
      <c r="H28" s="579"/>
      <c r="I28" s="579"/>
      <c r="J28" s="579"/>
      <c r="K28" s="212"/>
      <c r="L28" s="212"/>
      <c r="M28" s="212"/>
    </row>
    <row r="29" spans="3:13" ht="14.25" customHeight="1">
      <c r="C29" s="208"/>
      <c r="D29" s="171"/>
      <c r="E29" s="171"/>
      <c r="F29" s="214"/>
      <c r="G29" s="214"/>
      <c r="H29" s="215"/>
      <c r="I29" s="208"/>
      <c r="J29" s="208"/>
      <c r="K29" s="208"/>
      <c r="L29" s="208"/>
      <c r="M29" s="208"/>
    </row>
    <row r="30" spans="3:13" ht="15.75">
      <c r="C30" s="118">
        <v>11</v>
      </c>
      <c r="D30" s="118" t="str">
        <f>Translations!$B$14</f>
        <v>Data Gaps</v>
      </c>
      <c r="E30" s="118"/>
      <c r="F30" s="118"/>
      <c r="G30" s="118"/>
      <c r="H30" s="118"/>
      <c r="I30" s="118"/>
      <c r="J30" s="118"/>
      <c r="K30" s="118"/>
      <c r="L30" s="118"/>
      <c r="M30" s="118"/>
    </row>
    <row r="31" ht="12.75">
      <c r="C31" s="169"/>
    </row>
    <row r="32" spans="1:15" s="103" customFormat="1" ht="38.25" customHeight="1">
      <c r="A32" s="366"/>
      <c r="B32" s="4"/>
      <c r="C32" s="412"/>
      <c r="D32" s="607"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28"/>
      <c r="F32" s="628"/>
      <c r="G32" s="628"/>
      <c r="H32" s="628"/>
      <c r="I32" s="628"/>
      <c r="J32" s="628"/>
      <c r="K32" s="628"/>
      <c r="L32" s="628"/>
      <c r="M32" s="628"/>
      <c r="N32" s="267"/>
      <c r="O32" s="80"/>
    </row>
    <row r="33" spans="1:15" ht="4.5" customHeight="1">
      <c r="A33" s="366"/>
      <c r="B33" s="4"/>
      <c r="C33" s="412"/>
      <c r="D33" s="103"/>
      <c r="E33" s="103"/>
      <c r="F33" s="103"/>
      <c r="G33" s="103"/>
      <c r="H33" s="103"/>
      <c r="I33" s="103"/>
      <c r="J33" s="103"/>
      <c r="K33" s="103"/>
      <c r="L33" s="103"/>
      <c r="O33" s="17"/>
    </row>
    <row r="34" spans="1:15" ht="12.75" customHeight="1">
      <c r="A34" s="366"/>
      <c r="B34" s="382"/>
      <c r="C34" s="413"/>
      <c r="D34" s="391"/>
      <c r="E34" s="391"/>
      <c r="F34" s="391"/>
      <c r="G34" s="391"/>
      <c r="H34" s="391"/>
      <c r="I34" s="391"/>
      <c r="J34" s="392"/>
      <c r="K34" s="392"/>
      <c r="L34" s="392"/>
      <c r="M34" s="392"/>
      <c r="N34" s="382"/>
      <c r="O34" s="17"/>
    </row>
    <row r="35" spans="1:15" ht="25.5" customHeight="1">
      <c r="A35" s="366"/>
      <c r="B35" s="382"/>
      <c r="C35" s="414"/>
      <c r="D35"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501"/>
      <c r="F35" s="501"/>
      <c r="G35" s="501"/>
      <c r="H35" s="501"/>
      <c r="I35" s="501"/>
      <c r="J35" s="501"/>
      <c r="K35" s="501"/>
      <c r="L35" s="501"/>
      <c r="M35" s="501"/>
      <c r="N35" s="382"/>
      <c r="O35" s="17"/>
    </row>
    <row r="36" spans="1:15" ht="12.75" customHeight="1">
      <c r="A36" s="366"/>
      <c r="B36" s="382"/>
      <c r="C36" s="413"/>
      <c r="D36" s="391"/>
      <c r="E36" s="391"/>
      <c r="F36" s="391"/>
      <c r="G36" s="391"/>
      <c r="H36" s="391"/>
      <c r="I36" s="391"/>
      <c r="J36" s="392"/>
      <c r="K36" s="392"/>
      <c r="L36" s="392"/>
      <c r="M36" s="392"/>
      <c r="N36" s="382"/>
      <c r="O36" s="17"/>
    </row>
    <row r="37" spans="1:15" ht="4.5" customHeight="1">
      <c r="A37" s="366"/>
      <c r="B37" s="4"/>
      <c r="C37" s="412"/>
      <c r="D37" s="103"/>
      <c r="E37" s="103"/>
      <c r="F37" s="103"/>
      <c r="G37" s="103"/>
      <c r="H37" s="103"/>
      <c r="I37" s="103"/>
      <c r="J37" s="103"/>
      <c r="K37" s="103"/>
      <c r="L37" s="103"/>
      <c r="O37" s="17"/>
    </row>
    <row r="38" spans="1:13" ht="28.5" customHeight="1">
      <c r="A38" s="366"/>
      <c r="B38" s="4"/>
      <c r="C38" s="168" t="s">
        <v>258</v>
      </c>
      <c r="D38" s="739" t="str">
        <f>Translations!$B$1001</f>
        <v>Please provide a brief description of the method to be used for the EU ETS to estimate fuel consumption when data is missing according to the conditions as outlined above.</v>
      </c>
      <c r="E38" s="686"/>
      <c r="F38" s="686"/>
      <c r="G38" s="686"/>
      <c r="H38" s="686"/>
      <c r="I38" s="686"/>
      <c r="J38" s="686"/>
      <c r="K38" s="686"/>
      <c r="L38" s="686"/>
      <c r="M38" s="686"/>
    </row>
    <row r="39" spans="3:13" ht="52.5" customHeight="1">
      <c r="C39" s="169"/>
      <c r="D39" s="740"/>
      <c r="E39" s="741"/>
      <c r="F39" s="741"/>
      <c r="G39" s="741"/>
      <c r="H39" s="741"/>
      <c r="I39" s="741"/>
      <c r="J39" s="741"/>
      <c r="K39" s="741"/>
      <c r="L39" s="741"/>
      <c r="M39" s="742"/>
    </row>
    <row r="40" ht="12.75">
      <c r="C40" s="169"/>
    </row>
    <row r="41" spans="1:15" s="103" customFormat="1" ht="42" customHeight="1">
      <c r="A41" s="104"/>
      <c r="C41" s="168" t="s">
        <v>261</v>
      </c>
      <c r="D41" s="694"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501"/>
      <c r="F41" s="501"/>
      <c r="G41" s="501"/>
      <c r="H41" s="501"/>
      <c r="I41" s="501"/>
      <c r="J41" s="501"/>
      <c r="K41" s="501"/>
      <c r="L41" s="501"/>
      <c r="M41" s="501"/>
      <c r="N41" s="267"/>
      <c r="O41" s="80"/>
    </row>
    <row r="42" spans="3:9" ht="12.75">
      <c r="C42" s="169"/>
      <c r="D42" s="731" t="s">
        <v>303</v>
      </c>
      <c r="E42" s="732"/>
      <c r="F42" s="732"/>
      <c r="G42" s="732"/>
      <c r="H42" s="732"/>
      <c r="I42" s="733"/>
    </row>
    <row r="43" ht="12.75">
      <c r="C43" s="169"/>
    </row>
    <row r="44" spans="3:13" ht="12.75">
      <c r="C44" s="415" t="s">
        <v>299</v>
      </c>
      <c r="D44" s="492" t="str">
        <f>Translations!$B$1031</f>
        <v>Please provide information on any secondary data sources you intend to use for avoiding data gaps, where relevant:</v>
      </c>
      <c r="E44" s="492"/>
      <c r="F44" s="492"/>
      <c r="G44" s="492"/>
      <c r="H44" s="492"/>
      <c r="I44" s="492"/>
      <c r="J44" s="492"/>
      <c r="K44" s="492"/>
      <c r="L44" s="492"/>
      <c r="M44" s="492"/>
    </row>
    <row r="45" spans="3:13" ht="12.75">
      <c r="C45" s="414"/>
      <c r="D45" s="743"/>
      <c r="E45" s="744"/>
      <c r="F45" s="744"/>
      <c r="G45" s="744"/>
      <c r="H45" s="744"/>
      <c r="I45" s="744"/>
      <c r="J45" s="744"/>
      <c r="K45" s="744"/>
      <c r="L45" s="744"/>
      <c r="M45" s="745"/>
    </row>
    <row r="46" spans="3:13" ht="12.75">
      <c r="C46" s="414"/>
      <c r="D46" s="746"/>
      <c r="E46" s="747"/>
      <c r="F46" s="747"/>
      <c r="G46" s="747"/>
      <c r="H46" s="747"/>
      <c r="I46" s="747"/>
      <c r="J46" s="747"/>
      <c r="K46" s="747"/>
      <c r="L46" s="747"/>
      <c r="M46" s="748"/>
    </row>
    <row r="47" spans="3:13" ht="12.75">
      <c r="C47" s="414"/>
      <c r="D47" s="749"/>
      <c r="E47" s="750"/>
      <c r="F47" s="750"/>
      <c r="G47" s="750"/>
      <c r="H47" s="750"/>
      <c r="I47" s="750"/>
      <c r="J47" s="750"/>
      <c r="K47" s="750"/>
      <c r="L47" s="750"/>
      <c r="M47" s="751"/>
    </row>
    <row r="48" ht="12.75">
      <c r="C48" s="169"/>
    </row>
    <row r="49" spans="1:15" s="103" customFormat="1" ht="29.25" customHeight="1">
      <c r="A49" s="104"/>
      <c r="B49" s="17"/>
      <c r="C49" s="168" t="s">
        <v>263</v>
      </c>
      <c r="D49" s="739" t="str">
        <f>Translations!$B$321</f>
        <v>Please provide a short description of the methodology to treat data gaps regarding other parameters than fuel consumption, if applicable.</v>
      </c>
      <c r="E49" s="686"/>
      <c r="F49" s="686"/>
      <c r="G49" s="686"/>
      <c r="H49" s="686"/>
      <c r="I49" s="686"/>
      <c r="J49" s="686"/>
      <c r="K49" s="686"/>
      <c r="L49" s="686"/>
      <c r="M49" s="686"/>
      <c r="N49" s="267"/>
      <c r="O49" s="80"/>
    </row>
    <row r="50" spans="3:13" ht="52.5" customHeight="1">
      <c r="C50" s="169"/>
      <c r="D50" s="678"/>
      <c r="E50" s="736"/>
      <c r="F50" s="736"/>
      <c r="G50" s="736"/>
      <c r="H50" s="736"/>
      <c r="I50" s="736"/>
      <c r="J50" s="736"/>
      <c r="K50" s="736"/>
      <c r="L50" s="736"/>
      <c r="M50" s="737"/>
    </row>
    <row r="51" ht="12.75">
      <c r="C51" s="169"/>
    </row>
    <row r="52" spans="3:13" ht="12.75" customHeight="1">
      <c r="C52" s="415" t="s">
        <v>264</v>
      </c>
      <c r="D52" s="492" t="str">
        <f>Translations!$B$1007</f>
        <v>Please provide details about the procedure used to ensure that data gaps are limited to below 5% of flights.</v>
      </c>
      <c r="E52" s="501"/>
      <c r="F52" s="501"/>
      <c r="G52" s="501"/>
      <c r="H52" s="501"/>
      <c r="I52" s="501"/>
      <c r="J52" s="501"/>
      <c r="K52" s="501"/>
      <c r="L52" s="501"/>
      <c r="M52" s="501"/>
    </row>
    <row r="53" spans="3:13" ht="38.25" customHeight="1">
      <c r="C53" s="169"/>
      <c r="D53" s="619"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53" s="620"/>
      <c r="F53" s="620"/>
      <c r="G53" s="620"/>
      <c r="H53" s="620"/>
      <c r="I53" s="620"/>
      <c r="J53" s="620"/>
      <c r="K53" s="620"/>
      <c r="L53" s="620"/>
      <c r="M53" s="620"/>
    </row>
    <row r="54" spans="3:13" ht="12.75">
      <c r="C54" s="169"/>
      <c r="D54" s="625" t="str">
        <f>Translations!$B$194</f>
        <v>Title of procedure</v>
      </c>
      <c r="E54" s="626"/>
      <c r="F54" s="673"/>
      <c r="G54" s="670"/>
      <c r="H54" s="670"/>
      <c r="I54" s="670"/>
      <c r="J54" s="670"/>
      <c r="K54" s="670"/>
      <c r="L54" s="670"/>
      <c r="M54" s="591"/>
    </row>
    <row r="55" spans="3:13" ht="12.75">
      <c r="C55" s="169"/>
      <c r="D55" s="625" t="str">
        <f>Translations!$B$195</f>
        <v>Reference for procedure</v>
      </c>
      <c r="E55" s="626"/>
      <c r="F55" s="673"/>
      <c r="G55" s="670"/>
      <c r="H55" s="670"/>
      <c r="I55" s="670"/>
      <c r="J55" s="670"/>
      <c r="K55" s="670"/>
      <c r="L55" s="670"/>
      <c r="M55" s="591"/>
    </row>
    <row r="56" spans="3:13" ht="38.25" customHeight="1">
      <c r="C56" s="169"/>
      <c r="D56" s="625" t="str">
        <f>Translations!$B$197</f>
        <v>Brief description of procedure</v>
      </c>
      <c r="E56" s="626"/>
      <c r="F56" s="673"/>
      <c r="G56" s="670"/>
      <c r="H56" s="670"/>
      <c r="I56" s="670"/>
      <c r="J56" s="670"/>
      <c r="K56" s="670"/>
      <c r="L56" s="670"/>
      <c r="M56" s="591"/>
    </row>
    <row r="57" spans="3:13" ht="25.5" customHeight="1">
      <c r="C57" s="169"/>
      <c r="D57" s="625" t="str">
        <f>Translations!$B$198</f>
        <v>Post or department responsible for data maintenance</v>
      </c>
      <c r="E57" s="626"/>
      <c r="F57" s="673"/>
      <c r="G57" s="670"/>
      <c r="H57" s="670"/>
      <c r="I57" s="670"/>
      <c r="J57" s="670"/>
      <c r="K57" s="670"/>
      <c r="L57" s="670"/>
      <c r="M57" s="591"/>
    </row>
    <row r="58" spans="3:13" ht="12.75" customHeight="1">
      <c r="C58" s="169"/>
      <c r="D58" s="625" t="str">
        <f>Translations!$B$199</f>
        <v>Location where records are kept</v>
      </c>
      <c r="E58" s="626"/>
      <c r="F58" s="673"/>
      <c r="G58" s="670"/>
      <c r="H58" s="670"/>
      <c r="I58" s="670"/>
      <c r="J58" s="670"/>
      <c r="K58" s="670"/>
      <c r="L58" s="670"/>
      <c r="M58" s="591"/>
    </row>
    <row r="59" spans="3:13" ht="25.5" customHeight="1">
      <c r="C59" s="169"/>
      <c r="D59" s="625" t="str">
        <f>Translations!$B$233</f>
        <v>Name of system used (where applicable)</v>
      </c>
      <c r="E59" s="626"/>
      <c r="F59" s="673"/>
      <c r="G59" s="670"/>
      <c r="H59" s="670"/>
      <c r="I59" s="670"/>
      <c r="J59" s="670"/>
      <c r="K59" s="670"/>
      <c r="L59" s="670"/>
      <c r="M59" s="591"/>
    </row>
    <row r="61" spans="4:10" ht="12.75">
      <c r="D61" s="579" t="str">
        <f>Translations!$B$1000</f>
        <v>&lt;&lt;&lt; Click here to proceed to section 12 "Management" &gt;&gt;&gt;</v>
      </c>
      <c r="E61" s="579"/>
      <c r="F61" s="579"/>
      <c r="G61" s="579"/>
      <c r="H61" s="579"/>
      <c r="I61" s="579"/>
      <c r="J61" s="579"/>
    </row>
  </sheetData>
  <sheetProtection sheet="1" objects="1" scenarios="1" formatCells="0" formatColumns="0" formatRows="0" insertColumns="0" inser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SheetLayoutView="100" zoomScalePageLayoutView="0" workbookViewId="0" topLeftCell="A164">
      <selection activeCell="A1" sqref="A1"/>
    </sheetView>
  </sheetViews>
  <sheetFormatPr defaultColWidth="9.140625" defaultRowHeight="12.75"/>
  <cols>
    <col min="1" max="1" width="3.140625" style="267" customWidth="1"/>
    <col min="2" max="2" width="4.00390625" style="219" customWidth="1"/>
    <col min="3" max="10" width="12.7109375" style="17" customWidth="1"/>
    <col min="11" max="11" width="4.00390625" style="17" customWidth="1"/>
    <col min="12" max="16384" width="11.421875" style="17" customWidth="1"/>
  </cols>
  <sheetData>
    <row r="2" spans="2:11" ht="33.75" customHeight="1">
      <c r="B2" s="785" t="str">
        <f>Translations!$B$322</f>
        <v>DESCRIPTION OF PROCEDURES FOR DATA MANAGEMENT AND CONTROL ACTIVITIES</v>
      </c>
      <c r="C2" s="785"/>
      <c r="D2" s="785"/>
      <c r="E2" s="785"/>
      <c r="F2" s="785"/>
      <c r="G2" s="785"/>
      <c r="H2" s="785"/>
      <c r="I2" s="785"/>
      <c r="J2" s="785"/>
      <c r="K2" s="785"/>
    </row>
    <row r="4" spans="2:11" ht="15.75">
      <c r="B4" s="216">
        <v>12</v>
      </c>
      <c r="C4" s="217" t="str">
        <f>Translations!$B$15</f>
        <v>Management</v>
      </c>
      <c r="D4" s="217"/>
      <c r="E4" s="217"/>
      <c r="F4" s="217"/>
      <c r="G4" s="217"/>
      <c r="H4" s="217"/>
      <c r="I4" s="217"/>
      <c r="J4" s="217"/>
      <c r="K4" s="217"/>
    </row>
    <row r="5" spans="2:11" ht="4.5" customHeight="1">
      <c r="B5" s="218"/>
      <c r="C5" s="103"/>
      <c r="D5" s="103"/>
      <c r="E5" s="103"/>
      <c r="F5" s="103"/>
      <c r="G5" s="103"/>
      <c r="H5" s="103"/>
      <c r="I5" s="103"/>
      <c r="J5" s="103"/>
      <c r="K5" s="103"/>
    </row>
    <row r="6" spans="2:11" ht="12.75" customHeight="1">
      <c r="B6" s="382"/>
      <c r="C6" s="391"/>
      <c r="D6" s="391"/>
      <c r="E6" s="391"/>
      <c r="F6" s="391"/>
      <c r="G6" s="391"/>
      <c r="H6" s="391"/>
      <c r="I6" s="392"/>
      <c r="J6" s="392"/>
      <c r="K6" s="375"/>
    </row>
    <row r="7" spans="2:11" ht="25.5" customHeight="1">
      <c r="B7" s="382"/>
      <c r="C7" s="660"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501"/>
      <c r="E7" s="501"/>
      <c r="F7" s="501"/>
      <c r="G7" s="501"/>
      <c r="H7" s="501"/>
      <c r="I7" s="501"/>
      <c r="J7" s="501"/>
      <c r="K7" s="375"/>
    </row>
    <row r="8" spans="2:11" ht="12.75" customHeight="1">
      <c r="B8" s="382"/>
      <c r="C8" s="391"/>
      <c r="D8" s="391"/>
      <c r="E8" s="391"/>
      <c r="F8" s="391"/>
      <c r="G8" s="391"/>
      <c r="H8" s="391"/>
      <c r="I8" s="392"/>
      <c r="J8" s="392"/>
      <c r="K8" s="375"/>
    </row>
    <row r="9" spans="2:11" ht="4.5" customHeight="1">
      <c r="B9" s="218"/>
      <c r="C9" s="103"/>
      <c r="D9" s="103"/>
      <c r="E9" s="103"/>
      <c r="F9" s="103"/>
      <c r="G9" s="103"/>
      <c r="H9" s="103"/>
      <c r="I9" s="103"/>
      <c r="J9" s="103"/>
      <c r="K9" s="103"/>
    </row>
    <row r="10" spans="2:11" ht="12.75">
      <c r="B10" s="56" t="s">
        <v>258</v>
      </c>
      <c r="C10" s="492" t="str">
        <f>Translations!$B$323</f>
        <v>Please identify the responsibilities for monitoring and reporting (Article 61 of the MRR)</v>
      </c>
      <c r="D10" s="492"/>
      <c r="E10" s="492"/>
      <c r="F10" s="492"/>
      <c r="G10" s="492"/>
      <c r="H10" s="492"/>
      <c r="I10" s="492"/>
      <c r="J10" s="492"/>
      <c r="K10" s="492"/>
    </row>
    <row r="11" spans="2:11" ht="25.5" customHeight="1">
      <c r="B11" s="48"/>
      <c r="C11" s="607"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607"/>
      <c r="E11" s="607"/>
      <c r="F11" s="607"/>
      <c r="G11" s="607"/>
      <c r="H11" s="607"/>
      <c r="I11" s="607"/>
      <c r="J11" s="607"/>
      <c r="K11" s="607"/>
    </row>
    <row r="12" spans="2:11" ht="12.75">
      <c r="B12" s="48"/>
      <c r="C12" s="607" t="str">
        <f>Translations!$B$325</f>
        <v>These could be outlined in a tree diagram or organisational chart attached to your submission</v>
      </c>
      <c r="D12" s="607"/>
      <c r="E12" s="607"/>
      <c r="F12" s="607"/>
      <c r="G12" s="607"/>
      <c r="H12" s="607"/>
      <c r="I12" s="607"/>
      <c r="J12" s="607"/>
      <c r="K12" s="607"/>
    </row>
    <row r="13" spans="3:11" ht="12.75" customHeight="1">
      <c r="C13" s="794" t="str">
        <f>Translations!$B$326</f>
        <v>Job title/post</v>
      </c>
      <c r="D13" s="795"/>
      <c r="E13" s="796" t="str">
        <f>Translations!$B$327</f>
        <v>Responsibilities</v>
      </c>
      <c r="F13" s="797"/>
      <c r="G13" s="797"/>
      <c r="H13" s="797"/>
      <c r="I13" s="797"/>
      <c r="J13" s="797"/>
      <c r="K13" s="795"/>
    </row>
    <row r="14" spans="3:11" ht="12.75">
      <c r="C14" s="673"/>
      <c r="D14" s="591"/>
      <c r="E14" s="674"/>
      <c r="F14" s="670"/>
      <c r="G14" s="670"/>
      <c r="H14" s="670"/>
      <c r="I14" s="670"/>
      <c r="J14" s="670"/>
      <c r="K14" s="591"/>
    </row>
    <row r="15" spans="3:11" ht="12.75">
      <c r="C15" s="673"/>
      <c r="D15" s="591"/>
      <c r="E15" s="674"/>
      <c r="F15" s="670"/>
      <c r="G15" s="670"/>
      <c r="H15" s="670"/>
      <c r="I15" s="670"/>
      <c r="J15" s="670"/>
      <c r="K15" s="591"/>
    </row>
    <row r="16" spans="3:11" ht="12.75">
      <c r="C16" s="673"/>
      <c r="D16" s="591"/>
      <c r="E16" s="674"/>
      <c r="F16" s="670"/>
      <c r="G16" s="670"/>
      <c r="H16" s="670"/>
      <c r="I16" s="670"/>
      <c r="J16" s="670"/>
      <c r="K16" s="591"/>
    </row>
    <row r="17" spans="3:11" ht="12.75">
      <c r="C17" s="673"/>
      <c r="D17" s="591"/>
      <c r="E17" s="674"/>
      <c r="F17" s="670"/>
      <c r="G17" s="670"/>
      <c r="H17" s="670"/>
      <c r="I17" s="670"/>
      <c r="J17" s="670"/>
      <c r="K17" s="591"/>
    </row>
    <row r="18" spans="3:11" ht="12.75">
      <c r="C18" s="673"/>
      <c r="D18" s="591"/>
      <c r="E18" s="674"/>
      <c r="F18" s="670"/>
      <c r="G18" s="670"/>
      <c r="H18" s="670"/>
      <c r="I18" s="670"/>
      <c r="J18" s="670"/>
      <c r="K18" s="591"/>
    </row>
    <row r="19" spans="2:11" ht="12.75">
      <c r="B19" s="218"/>
      <c r="C19" s="103"/>
      <c r="D19" s="103"/>
      <c r="E19" s="103"/>
      <c r="F19" s="103"/>
      <c r="G19" s="103"/>
      <c r="H19" s="103"/>
      <c r="I19" s="103"/>
      <c r="J19" s="103"/>
      <c r="K19" s="103"/>
    </row>
    <row r="20" spans="2:11" ht="29.25" customHeight="1">
      <c r="B20" s="97" t="s">
        <v>261</v>
      </c>
      <c r="C20" s="492" t="str">
        <f>Translations!$B$328</f>
        <v>Please provide details about the procedure for managing the assignment of responsibilities and competences of personnel responsible for monitoring and reporting, in accordance with Article 58(3)(c) of the MRR.</v>
      </c>
      <c r="D20" s="578"/>
      <c r="E20" s="578"/>
      <c r="F20" s="578"/>
      <c r="G20" s="578"/>
      <c r="H20" s="578"/>
      <c r="I20" s="578"/>
      <c r="J20" s="578"/>
      <c r="K20" s="578"/>
    </row>
    <row r="21" spans="2:11" ht="36" customHeight="1">
      <c r="B21" s="97"/>
      <c r="C21" s="580"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80"/>
      <c r="E21" s="580"/>
      <c r="F21" s="580"/>
      <c r="G21" s="580"/>
      <c r="H21" s="580"/>
      <c r="I21" s="580"/>
      <c r="J21" s="580"/>
      <c r="K21" s="580"/>
    </row>
    <row r="22" spans="2:11" ht="12.75">
      <c r="B22" s="147"/>
      <c r="C22" s="625" t="str">
        <f>Translations!$B$194</f>
        <v>Title of procedure</v>
      </c>
      <c r="D22" s="626"/>
      <c r="E22" s="673"/>
      <c r="F22" s="674"/>
      <c r="G22" s="674"/>
      <c r="H22" s="674"/>
      <c r="I22" s="674"/>
      <c r="J22" s="674"/>
      <c r="K22" s="677"/>
    </row>
    <row r="23" spans="2:11" ht="12.75">
      <c r="B23" s="147"/>
      <c r="C23" s="625" t="str">
        <f>Translations!$B$195</f>
        <v>Reference for procedure</v>
      </c>
      <c r="D23" s="626"/>
      <c r="E23" s="673"/>
      <c r="F23" s="674"/>
      <c r="G23" s="674"/>
      <c r="H23" s="674"/>
      <c r="I23" s="674"/>
      <c r="J23" s="674"/>
      <c r="K23" s="677"/>
    </row>
    <row r="24" spans="2:11" ht="54" customHeight="1">
      <c r="B24" s="147"/>
      <c r="C24" s="625" t="str">
        <f>Translations!$B$197</f>
        <v>Brief description of procedure</v>
      </c>
      <c r="D24" s="626"/>
      <c r="E24" s="673"/>
      <c r="F24" s="674"/>
      <c r="G24" s="674"/>
      <c r="H24" s="674"/>
      <c r="I24" s="674"/>
      <c r="J24" s="674"/>
      <c r="K24" s="677"/>
    </row>
    <row r="25" spans="2:11" ht="38.25" customHeight="1">
      <c r="B25" s="147"/>
      <c r="C25" s="625" t="str">
        <f>Translations!$B$198</f>
        <v>Post or department responsible for data maintenance</v>
      </c>
      <c r="D25" s="626"/>
      <c r="E25" s="673"/>
      <c r="F25" s="674"/>
      <c r="G25" s="674"/>
      <c r="H25" s="674"/>
      <c r="I25" s="674"/>
      <c r="J25" s="674"/>
      <c r="K25" s="677"/>
    </row>
    <row r="26" spans="2:11" ht="24.75" customHeight="1">
      <c r="B26" s="147"/>
      <c r="C26" s="625" t="str">
        <f>Translations!$B$199</f>
        <v>Location where records are kept</v>
      </c>
      <c r="D26" s="626"/>
      <c r="E26" s="673"/>
      <c r="F26" s="674"/>
      <c r="G26" s="674"/>
      <c r="H26" s="674"/>
      <c r="I26" s="674"/>
      <c r="J26" s="674"/>
      <c r="K26" s="677"/>
    </row>
    <row r="27" spans="2:11" ht="28.5" customHeight="1">
      <c r="B27" s="147"/>
      <c r="C27" s="625" t="str">
        <f>Translations!$B$233</f>
        <v>Name of system used (where applicable)</v>
      </c>
      <c r="D27" s="626"/>
      <c r="E27" s="765"/>
      <c r="F27" s="766"/>
      <c r="G27" s="766"/>
      <c r="H27" s="766"/>
      <c r="I27" s="766"/>
      <c r="J27" s="766"/>
      <c r="K27" s="767"/>
    </row>
    <row r="28" spans="2:6" ht="12.75">
      <c r="B28" s="218"/>
      <c r="C28" s="212"/>
      <c r="D28" s="212"/>
      <c r="E28" s="212"/>
      <c r="F28" s="212"/>
    </row>
    <row r="29" spans="2:11" ht="27" customHeight="1">
      <c r="B29" s="97" t="s">
        <v>299</v>
      </c>
      <c r="C29" s="578" t="str">
        <f>Translations!$B$330</f>
        <v>Please provide details about the procedure for regular evaluation of the monitoring plan's appropriateness, covering in particular any potential measures for the improvement of the monitoring methodology.</v>
      </c>
      <c r="D29" s="578"/>
      <c r="E29" s="578"/>
      <c r="F29" s="578"/>
      <c r="G29" s="578"/>
      <c r="H29" s="578"/>
      <c r="I29" s="578"/>
      <c r="J29" s="578"/>
      <c r="K29" s="578"/>
    </row>
    <row r="30" spans="2:11" ht="48" customHeight="1">
      <c r="B30" s="97"/>
      <c r="C30" s="580"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80"/>
      <c r="E30" s="580"/>
      <c r="F30" s="580"/>
      <c r="G30" s="580"/>
      <c r="H30" s="580"/>
      <c r="I30" s="580"/>
      <c r="J30" s="580"/>
      <c r="K30" s="580"/>
    </row>
    <row r="31" spans="2:11" ht="12.75">
      <c r="B31" s="147"/>
      <c r="C31" s="625" t="str">
        <f>Translations!$B$194</f>
        <v>Title of procedure</v>
      </c>
      <c r="D31" s="626"/>
      <c r="E31" s="673"/>
      <c r="F31" s="674"/>
      <c r="G31" s="674"/>
      <c r="H31" s="674"/>
      <c r="I31" s="674"/>
      <c r="J31" s="674"/>
      <c r="K31" s="677"/>
    </row>
    <row r="32" spans="2:11" ht="12.75">
      <c r="B32" s="147"/>
      <c r="C32" s="625" t="str">
        <f>Translations!$B$195</f>
        <v>Reference for procedure</v>
      </c>
      <c r="D32" s="626"/>
      <c r="E32" s="673"/>
      <c r="F32" s="674"/>
      <c r="G32" s="674"/>
      <c r="H32" s="674"/>
      <c r="I32" s="674"/>
      <c r="J32" s="674"/>
      <c r="K32" s="677"/>
    </row>
    <row r="33" spans="2:11" ht="54" customHeight="1">
      <c r="B33" s="147"/>
      <c r="C33" s="625" t="str">
        <f>Translations!$B$197</f>
        <v>Brief description of procedure</v>
      </c>
      <c r="D33" s="626"/>
      <c r="E33" s="673"/>
      <c r="F33" s="674"/>
      <c r="G33" s="674"/>
      <c r="H33" s="674"/>
      <c r="I33" s="674"/>
      <c r="J33" s="674"/>
      <c r="K33" s="677"/>
    </row>
    <row r="34" spans="2:11" ht="38.25" customHeight="1">
      <c r="B34" s="147"/>
      <c r="C34" s="625" t="str">
        <f>Translations!$B$198</f>
        <v>Post or department responsible for data maintenance</v>
      </c>
      <c r="D34" s="626"/>
      <c r="E34" s="673"/>
      <c r="F34" s="674"/>
      <c r="G34" s="674"/>
      <c r="H34" s="674"/>
      <c r="I34" s="674"/>
      <c r="J34" s="674"/>
      <c r="K34" s="677"/>
    </row>
    <row r="35" spans="2:11" ht="25.5" customHeight="1">
      <c r="B35" s="147"/>
      <c r="C35" s="625" t="str">
        <f>Translations!$B$199</f>
        <v>Location where records are kept</v>
      </c>
      <c r="D35" s="626"/>
      <c r="E35" s="673"/>
      <c r="F35" s="674"/>
      <c r="G35" s="674"/>
      <c r="H35" s="674"/>
      <c r="I35" s="674"/>
      <c r="J35" s="674"/>
      <c r="K35" s="677"/>
    </row>
    <row r="36" spans="2:11" ht="29.25" customHeight="1">
      <c r="B36" s="147"/>
      <c r="C36" s="625" t="str">
        <f>Translations!$B$233</f>
        <v>Name of system used (where applicable)</v>
      </c>
      <c r="D36" s="626"/>
      <c r="E36" s="765"/>
      <c r="F36" s="766"/>
      <c r="G36" s="766"/>
      <c r="H36" s="766"/>
      <c r="I36" s="766"/>
      <c r="J36" s="766"/>
      <c r="K36" s="767"/>
    </row>
    <row r="37" spans="2:6" ht="12.75">
      <c r="B37" s="218"/>
      <c r="C37" s="212"/>
      <c r="D37" s="212"/>
      <c r="E37" s="212"/>
      <c r="F37" s="212"/>
    </row>
    <row r="38" spans="2:11" ht="15.75">
      <c r="B38" s="216">
        <v>13</v>
      </c>
      <c r="C38" s="217" t="str">
        <f>Translations!$B$16</f>
        <v>Data Flow Activities</v>
      </c>
      <c r="D38" s="217"/>
      <c r="E38" s="217"/>
      <c r="F38" s="217"/>
      <c r="G38" s="217"/>
      <c r="H38" s="217"/>
      <c r="I38" s="217"/>
      <c r="J38" s="217"/>
      <c r="K38" s="217"/>
    </row>
    <row r="39" spans="2:11" ht="12.75" customHeight="1">
      <c r="B39" s="218"/>
      <c r="C39" s="103"/>
      <c r="D39" s="103"/>
      <c r="E39" s="103"/>
      <c r="F39" s="103"/>
      <c r="G39" s="103"/>
      <c r="H39" s="103"/>
      <c r="I39" s="103"/>
      <c r="J39" s="103"/>
      <c r="K39" s="103"/>
    </row>
    <row r="40" spans="2:11" ht="29.25" customHeight="1">
      <c r="B40" s="97" t="s">
        <v>258</v>
      </c>
      <c r="C40" s="578" t="str">
        <f>Translations!$B$332</f>
        <v>Please provide details about the procedures of the data flow activities that ensure data reported under EU ETS does not contain misstatements and is in conformance with the approved plan and Regulation.</v>
      </c>
      <c r="D40" s="578"/>
      <c r="E40" s="578"/>
      <c r="F40" s="578"/>
      <c r="G40" s="578"/>
      <c r="H40" s="578"/>
      <c r="I40" s="578"/>
      <c r="J40" s="578"/>
      <c r="K40" s="578"/>
    </row>
    <row r="41" spans="1:11" s="57" customFormat="1" ht="51" customHeight="1">
      <c r="A41" s="267"/>
      <c r="B41" s="52"/>
      <c r="C41" s="756"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54"/>
      <c r="E41" s="554"/>
      <c r="F41" s="554"/>
      <c r="G41" s="554"/>
      <c r="H41" s="554"/>
      <c r="I41" s="554"/>
      <c r="J41" s="554"/>
      <c r="K41" s="554"/>
    </row>
    <row r="42" spans="1:11" s="57" customFormat="1" ht="51" customHeight="1">
      <c r="A42" s="267"/>
      <c r="B42" s="52"/>
      <c r="C42" s="756"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54"/>
      <c r="E42" s="554"/>
      <c r="F42" s="554"/>
      <c r="G42" s="554"/>
      <c r="H42" s="554"/>
      <c r="I42" s="554"/>
      <c r="J42" s="554"/>
      <c r="K42" s="554"/>
    </row>
    <row r="43" spans="1:11" s="57" customFormat="1" ht="4.5" customHeight="1">
      <c r="A43" s="267"/>
      <c r="B43" s="52"/>
      <c r="C43" s="206"/>
      <c r="D43" s="265"/>
      <c r="E43" s="266"/>
      <c r="F43" s="266"/>
      <c r="G43" s="266"/>
      <c r="H43" s="266"/>
      <c r="I43" s="266"/>
      <c r="J43" s="266"/>
      <c r="K43" s="266"/>
    </row>
    <row r="44" spans="1:11" s="57" customFormat="1" ht="12.75" customHeight="1">
      <c r="A44" s="267"/>
      <c r="B44" s="52"/>
      <c r="C44" s="777" t="str">
        <f>Translations!$B$194</f>
        <v>Title of procedure</v>
      </c>
      <c r="D44" s="778"/>
      <c r="E44" s="673"/>
      <c r="F44" s="674"/>
      <c r="G44" s="674"/>
      <c r="H44" s="674"/>
      <c r="I44" s="674"/>
      <c r="J44" s="674"/>
      <c r="K44" s="677"/>
    </row>
    <row r="45" spans="1:11" s="57" customFormat="1" ht="12.75" customHeight="1">
      <c r="A45" s="267"/>
      <c r="B45" s="52"/>
      <c r="C45" s="777" t="str">
        <f>Translations!$B$195</f>
        <v>Reference for procedure</v>
      </c>
      <c r="D45" s="778"/>
      <c r="E45" s="673"/>
      <c r="F45" s="674"/>
      <c r="G45" s="674"/>
      <c r="H45" s="674"/>
      <c r="I45" s="674"/>
      <c r="J45" s="674"/>
      <c r="K45" s="677"/>
    </row>
    <row r="46" spans="1:11" s="57" customFormat="1" ht="12.75" customHeight="1">
      <c r="A46" s="267"/>
      <c r="B46" s="52"/>
      <c r="C46" s="777" t="str">
        <f>Translations!$B$335</f>
        <v>Diagram reference (where applicable)</v>
      </c>
      <c r="D46" s="778"/>
      <c r="E46" s="673"/>
      <c r="F46" s="674"/>
      <c r="G46" s="674"/>
      <c r="H46" s="674"/>
      <c r="I46" s="674"/>
      <c r="J46" s="674"/>
      <c r="K46" s="677"/>
    </row>
    <row r="47" spans="1:11" s="57" customFormat="1" ht="25.5" customHeight="1">
      <c r="A47" s="267"/>
      <c r="B47" s="52"/>
      <c r="C47" s="771" t="str">
        <f>Translations!$B$197</f>
        <v>Brief description of procedure</v>
      </c>
      <c r="D47" s="780"/>
      <c r="E47" s="757"/>
      <c r="F47" s="758"/>
      <c r="G47" s="758"/>
      <c r="H47" s="758"/>
      <c r="I47" s="758"/>
      <c r="J47" s="758"/>
      <c r="K47" s="759"/>
    </row>
    <row r="48" spans="1:11" s="57" customFormat="1" ht="25.5" customHeight="1">
      <c r="A48" s="267"/>
      <c r="B48" s="52"/>
      <c r="C48" s="781"/>
      <c r="D48" s="782"/>
      <c r="E48" s="760"/>
      <c r="F48" s="761"/>
      <c r="G48" s="761"/>
      <c r="H48" s="761"/>
      <c r="I48" s="761"/>
      <c r="J48" s="761"/>
      <c r="K48" s="762"/>
    </row>
    <row r="49" spans="1:11" s="57" customFormat="1" ht="25.5" customHeight="1">
      <c r="A49" s="267"/>
      <c r="B49" s="52"/>
      <c r="C49" s="783"/>
      <c r="D49" s="784"/>
      <c r="E49" s="768"/>
      <c r="F49" s="769"/>
      <c r="G49" s="769"/>
      <c r="H49" s="769"/>
      <c r="I49" s="769"/>
      <c r="J49" s="769"/>
      <c r="K49" s="770"/>
    </row>
    <row r="50" spans="1:11" s="57" customFormat="1" ht="38.25" customHeight="1">
      <c r="A50" s="267"/>
      <c r="B50" s="52"/>
      <c r="C50" s="777" t="str">
        <f>Translations!$B$336</f>
        <v>Post or department responsible for the procedure and for any data generated</v>
      </c>
      <c r="D50" s="778"/>
      <c r="E50" s="673"/>
      <c r="F50" s="674"/>
      <c r="G50" s="674"/>
      <c r="H50" s="674"/>
      <c r="I50" s="674"/>
      <c r="J50" s="674"/>
      <c r="K50" s="677"/>
    </row>
    <row r="51" spans="1:11" s="57" customFormat="1" ht="25.5" customHeight="1">
      <c r="A51" s="267"/>
      <c r="B51" s="52"/>
      <c r="C51" s="777" t="str">
        <f>Translations!$B$199</f>
        <v>Location where records are kept</v>
      </c>
      <c r="D51" s="778"/>
      <c r="E51" s="673"/>
      <c r="F51" s="674"/>
      <c r="G51" s="674"/>
      <c r="H51" s="674"/>
      <c r="I51" s="674"/>
      <c r="J51" s="674"/>
      <c r="K51" s="677"/>
    </row>
    <row r="52" spans="1:11" s="57" customFormat="1" ht="25.5" customHeight="1">
      <c r="A52" s="267"/>
      <c r="B52" s="52"/>
      <c r="C52" s="777" t="str">
        <f>Translations!$B$337</f>
        <v>Name of IT system used (where applicable).</v>
      </c>
      <c r="D52" s="778"/>
      <c r="E52" s="673"/>
      <c r="F52" s="674"/>
      <c r="G52" s="674"/>
      <c r="H52" s="674"/>
      <c r="I52" s="674"/>
      <c r="J52" s="674"/>
      <c r="K52" s="677"/>
    </row>
    <row r="53" spans="1:11" s="57" customFormat="1" ht="38.25" customHeight="1">
      <c r="A53" s="267"/>
      <c r="B53" s="52"/>
      <c r="C53" s="777" t="str">
        <f>Translations!$B$338</f>
        <v>List of EN or other standards applied (where relevant)</v>
      </c>
      <c r="D53" s="778"/>
      <c r="E53" s="673"/>
      <c r="F53" s="674"/>
      <c r="G53" s="674"/>
      <c r="H53" s="674"/>
      <c r="I53" s="674"/>
      <c r="J53" s="674"/>
      <c r="K53" s="677"/>
    </row>
    <row r="54" spans="1:11" s="57" customFormat="1" ht="25.5" customHeight="1">
      <c r="A54" s="267"/>
      <c r="B54" s="52"/>
      <c r="C54" s="777" t="str">
        <f>Translations!$B$339</f>
        <v>List of primary data sources</v>
      </c>
      <c r="D54" s="779"/>
      <c r="E54" s="673"/>
      <c r="F54" s="674"/>
      <c r="G54" s="674"/>
      <c r="H54" s="674"/>
      <c r="I54" s="674"/>
      <c r="J54" s="674"/>
      <c r="K54" s="677"/>
    </row>
    <row r="55" spans="1:11" s="57" customFormat="1" ht="25.5" customHeight="1">
      <c r="A55" s="267"/>
      <c r="B55" s="52"/>
      <c r="C55" s="771" t="str">
        <f>Translations!$B$340</f>
        <v>Description of the relevant processing steps for each specific data flow activity </v>
      </c>
      <c r="D55" s="772"/>
      <c r="E55" s="757"/>
      <c r="F55" s="758"/>
      <c r="G55" s="758"/>
      <c r="H55" s="758"/>
      <c r="I55" s="758"/>
      <c r="J55" s="758"/>
      <c r="K55" s="759"/>
    </row>
    <row r="56" spans="1:11" s="57" customFormat="1" ht="25.5" customHeight="1">
      <c r="A56" s="267"/>
      <c r="B56" s="52"/>
      <c r="C56" s="773"/>
      <c r="D56" s="774"/>
      <c r="E56" s="760"/>
      <c r="F56" s="761"/>
      <c r="G56" s="761"/>
      <c r="H56" s="761"/>
      <c r="I56" s="761"/>
      <c r="J56" s="761"/>
      <c r="K56" s="762"/>
    </row>
    <row r="57" spans="1:11" s="57" customFormat="1" ht="25.5" customHeight="1">
      <c r="A57" s="267"/>
      <c r="B57" s="52"/>
      <c r="C57" s="773"/>
      <c r="D57" s="774"/>
      <c r="E57" s="760"/>
      <c r="F57" s="761"/>
      <c r="G57" s="761"/>
      <c r="H57" s="761"/>
      <c r="I57" s="761"/>
      <c r="J57" s="761"/>
      <c r="K57" s="762"/>
    </row>
    <row r="58" spans="1:11" s="57" customFormat="1" ht="25.5" customHeight="1">
      <c r="A58" s="267"/>
      <c r="B58" s="52"/>
      <c r="C58" s="775"/>
      <c r="D58" s="776"/>
      <c r="E58" s="768"/>
      <c r="F58" s="769"/>
      <c r="G58" s="769"/>
      <c r="H58" s="769"/>
      <c r="I58" s="769"/>
      <c r="J58" s="769"/>
      <c r="K58" s="770"/>
    </row>
    <row r="59" spans="2:11" ht="12.75">
      <c r="B59" s="147"/>
      <c r="C59" s="220"/>
      <c r="D59" s="220"/>
      <c r="E59" s="220"/>
      <c r="F59" s="215"/>
      <c r="G59" s="215"/>
      <c r="H59" s="215"/>
      <c r="I59" s="215"/>
      <c r="J59" s="215"/>
      <c r="K59" s="215"/>
    </row>
    <row r="60" spans="2:11" ht="42.75" customHeight="1">
      <c r="B60" s="205" t="s">
        <v>261</v>
      </c>
      <c r="C60" s="489" t="str">
        <f>Translations!$B$341</f>
        <v>Please attach a representation of the data flow for the calculation of emissions, including responsibility for retrieving and storing each type of data.  If necessary, please refer to additional information, submitted with your completed plan.</v>
      </c>
      <c r="D60" s="489"/>
      <c r="E60" s="489"/>
      <c r="F60" s="489"/>
      <c r="G60" s="489"/>
      <c r="H60" s="489"/>
      <c r="I60" s="489"/>
      <c r="J60" s="489"/>
      <c r="K60" s="489"/>
    </row>
    <row r="61" spans="2:11" ht="12.75">
      <c r="B61" s="218"/>
      <c r="C61" s="607" t="str">
        <f>Translations!$B$283</f>
        <v>Please reference the file/document attached to your monitoring plan in the box below.</v>
      </c>
      <c r="D61" s="607"/>
      <c r="E61" s="607"/>
      <c r="F61" s="607"/>
      <c r="G61" s="607"/>
      <c r="H61" s="607"/>
      <c r="I61" s="607"/>
      <c r="J61" s="607"/>
      <c r="K61" s="607"/>
    </row>
    <row r="62" spans="2:7" ht="12.75">
      <c r="B62" s="218"/>
      <c r="C62" s="673"/>
      <c r="D62" s="674"/>
      <c r="E62" s="674"/>
      <c r="F62" s="674"/>
      <c r="G62" s="764"/>
    </row>
    <row r="63" spans="2:11" ht="12.75">
      <c r="B63" s="147"/>
      <c r="C63" s="220"/>
      <c r="D63" s="220"/>
      <c r="E63" s="220"/>
      <c r="F63" s="215"/>
      <c r="G63" s="215"/>
      <c r="H63" s="215"/>
      <c r="I63" s="215"/>
      <c r="J63" s="215"/>
      <c r="K63" s="215"/>
    </row>
    <row r="64" spans="2:12" ht="25.5" customHeight="1">
      <c r="B64" s="187" t="s">
        <v>299</v>
      </c>
      <c r="C64" s="694" t="str">
        <f>Translations!$B$286</f>
        <v>Complete the following table with information about the procedure used to ensure regular cross-checks between uplift quantity as provided by invoices and uplift quantity indicated by on-board measurement.</v>
      </c>
      <c r="D64" s="501"/>
      <c r="E64" s="501"/>
      <c r="F64" s="501"/>
      <c r="G64" s="501"/>
      <c r="H64" s="501"/>
      <c r="I64" s="501"/>
      <c r="J64" s="501"/>
      <c r="K64" s="501"/>
      <c r="L64" s="199"/>
    </row>
    <row r="65" spans="2:12" ht="25.5" customHeight="1">
      <c r="B65" s="81"/>
      <c r="C65" s="701" t="str">
        <f>Translations!$B$287</f>
        <v>Where deviations are observed, corrective actions must be taken in accordance with Article 63 of the MRR.</v>
      </c>
      <c r="D65" s="686"/>
      <c r="E65" s="686"/>
      <c r="F65" s="686"/>
      <c r="G65" s="686"/>
      <c r="H65" s="686"/>
      <c r="I65" s="686"/>
      <c r="J65" s="686"/>
      <c r="K65" s="686"/>
      <c r="L65" s="74"/>
    </row>
    <row r="66" spans="2:12" ht="15" customHeight="1">
      <c r="B66" s="147"/>
      <c r="C66" s="680" t="str">
        <f>Translations!$B$194</f>
        <v>Title of procedure</v>
      </c>
      <c r="D66" s="680"/>
      <c r="E66" s="673"/>
      <c r="F66" s="674"/>
      <c r="G66" s="674"/>
      <c r="H66" s="674"/>
      <c r="I66" s="674"/>
      <c r="J66" s="674"/>
      <c r="K66" s="677"/>
      <c r="L66" s="152"/>
    </row>
    <row r="67" spans="2:12" ht="15" customHeight="1">
      <c r="B67" s="147"/>
      <c r="C67" s="680" t="str">
        <f>Translations!$B$195</f>
        <v>Reference for procedure</v>
      </c>
      <c r="D67" s="680"/>
      <c r="E67" s="673"/>
      <c r="F67" s="674"/>
      <c r="G67" s="674"/>
      <c r="H67" s="674"/>
      <c r="I67" s="674"/>
      <c r="J67" s="674"/>
      <c r="K67" s="677"/>
      <c r="L67" s="152"/>
    </row>
    <row r="68" spans="2:12" ht="15" customHeight="1">
      <c r="B68" s="147"/>
      <c r="C68" s="680" t="str">
        <f>Translations!$B$197</f>
        <v>Brief description of procedure</v>
      </c>
      <c r="D68" s="680"/>
      <c r="E68" s="673"/>
      <c r="F68" s="674"/>
      <c r="G68" s="674"/>
      <c r="H68" s="674"/>
      <c r="I68" s="674"/>
      <c r="J68" s="674"/>
      <c r="K68" s="677"/>
      <c r="L68" s="152"/>
    </row>
    <row r="69" spans="2:12" ht="25.5" customHeight="1">
      <c r="B69" s="147"/>
      <c r="C69" s="680" t="str">
        <f>Translations!$B$198</f>
        <v>Post or department responsible for data maintenance</v>
      </c>
      <c r="D69" s="680"/>
      <c r="E69" s="673"/>
      <c r="F69" s="674"/>
      <c r="G69" s="674"/>
      <c r="H69" s="674"/>
      <c r="I69" s="674"/>
      <c r="J69" s="674"/>
      <c r="K69" s="677"/>
      <c r="L69" s="152"/>
    </row>
    <row r="70" spans="2:12" ht="25.5" customHeight="1">
      <c r="B70" s="147"/>
      <c r="C70" s="680" t="str">
        <f>Translations!$B$199</f>
        <v>Location where records are kept</v>
      </c>
      <c r="D70" s="680"/>
      <c r="E70" s="673"/>
      <c r="F70" s="674"/>
      <c r="G70" s="674"/>
      <c r="H70" s="674"/>
      <c r="I70" s="674"/>
      <c r="J70" s="674"/>
      <c r="K70" s="677"/>
      <c r="L70" s="152"/>
    </row>
    <row r="71" spans="2:12" ht="25.5" customHeight="1">
      <c r="B71" s="147"/>
      <c r="C71" s="680" t="str">
        <f>Translations!$B$233</f>
        <v>Name of system used (where applicable)</v>
      </c>
      <c r="D71" s="680"/>
      <c r="E71" s="673"/>
      <c r="F71" s="674"/>
      <c r="G71" s="674"/>
      <c r="H71" s="674"/>
      <c r="I71" s="674"/>
      <c r="J71" s="674"/>
      <c r="K71" s="677"/>
      <c r="L71" s="152"/>
    </row>
    <row r="72" spans="2:6" ht="15" customHeight="1">
      <c r="B72" s="218"/>
      <c r="C72" s="212"/>
      <c r="D72" s="212"/>
      <c r="E72" s="212"/>
      <c r="F72" s="212"/>
    </row>
    <row r="73" spans="2:11" ht="15.75">
      <c r="B73" s="221">
        <v>14</v>
      </c>
      <c r="C73" s="222" t="str">
        <f>Translations!$B$342</f>
        <v>Control activities</v>
      </c>
      <c r="D73" s="222"/>
      <c r="E73" s="222"/>
      <c r="F73" s="222"/>
      <c r="G73" s="222"/>
      <c r="H73" s="222"/>
      <c r="I73" s="222"/>
      <c r="J73" s="222"/>
      <c r="K73" s="222"/>
    </row>
    <row r="74" spans="2:11" ht="12.75" customHeight="1">
      <c r="B74" s="218"/>
      <c r="C74" s="103"/>
      <c r="D74" s="103"/>
      <c r="E74" s="103"/>
      <c r="F74" s="103"/>
      <c r="G74" s="103"/>
      <c r="H74" s="103"/>
      <c r="I74" s="103"/>
      <c r="J74" s="103"/>
      <c r="K74" s="103"/>
    </row>
    <row r="75" spans="2:11" ht="12.75">
      <c r="B75" s="56" t="s">
        <v>258</v>
      </c>
      <c r="C75" s="492" t="str">
        <f>Translations!$B$343</f>
        <v>Please provide details about the procedures used to assess inherent risks and control risks.</v>
      </c>
      <c r="D75" s="554"/>
      <c r="E75" s="554"/>
      <c r="F75" s="554"/>
      <c r="G75" s="554"/>
      <c r="H75" s="554"/>
      <c r="I75" s="554"/>
      <c r="J75" s="554"/>
      <c r="K75" s="554"/>
    </row>
    <row r="76" spans="2:11" ht="28.5" customHeight="1">
      <c r="B76" s="147"/>
      <c r="C76" s="580" t="str">
        <f>Translations!$B$344</f>
        <v>The brief description should identify how the assessments of inherent risks ("errors") and control risks ("slips") are undertaken when establishing an effective control system.</v>
      </c>
      <c r="D76" s="580"/>
      <c r="E76" s="580"/>
      <c r="F76" s="580"/>
      <c r="G76" s="580"/>
      <c r="H76" s="580"/>
      <c r="I76" s="580"/>
      <c r="J76" s="580"/>
      <c r="K76" s="580"/>
    </row>
    <row r="77" spans="2:11" ht="12.75">
      <c r="B77" s="147"/>
      <c r="C77" s="625" t="str">
        <f>Translations!$B$194</f>
        <v>Title of procedure</v>
      </c>
      <c r="D77" s="626"/>
      <c r="E77" s="673"/>
      <c r="F77" s="674"/>
      <c r="G77" s="674"/>
      <c r="H77" s="674"/>
      <c r="I77" s="674"/>
      <c r="J77" s="674"/>
      <c r="K77" s="677"/>
    </row>
    <row r="78" spans="2:11" ht="12.75">
      <c r="B78" s="147"/>
      <c r="C78" s="625" t="str">
        <f>Translations!$B$195</f>
        <v>Reference for procedure</v>
      </c>
      <c r="D78" s="626"/>
      <c r="E78" s="673"/>
      <c r="F78" s="674"/>
      <c r="G78" s="674"/>
      <c r="H78" s="674"/>
      <c r="I78" s="674"/>
      <c r="J78" s="674"/>
      <c r="K78" s="677"/>
    </row>
    <row r="79" spans="2:11" ht="54" customHeight="1">
      <c r="B79" s="147"/>
      <c r="C79" s="625" t="str">
        <f>Translations!$B$197</f>
        <v>Brief description of procedure</v>
      </c>
      <c r="D79" s="626"/>
      <c r="E79" s="673"/>
      <c r="F79" s="674"/>
      <c r="G79" s="674"/>
      <c r="H79" s="674"/>
      <c r="I79" s="674"/>
      <c r="J79" s="674"/>
      <c r="K79" s="677"/>
    </row>
    <row r="80" spans="2:11" ht="35.25" customHeight="1">
      <c r="B80" s="147"/>
      <c r="C80" s="625" t="str">
        <f>Translations!$B$198</f>
        <v>Post or department responsible for data maintenance</v>
      </c>
      <c r="D80" s="626"/>
      <c r="E80" s="673"/>
      <c r="F80" s="674"/>
      <c r="G80" s="674"/>
      <c r="H80" s="674"/>
      <c r="I80" s="674"/>
      <c r="J80" s="674"/>
      <c r="K80" s="677"/>
    </row>
    <row r="81" spans="2:11" ht="25.5" customHeight="1">
      <c r="B81" s="147"/>
      <c r="C81" s="625" t="str">
        <f>Translations!$B$199</f>
        <v>Location where records are kept</v>
      </c>
      <c r="D81" s="626"/>
      <c r="E81" s="673"/>
      <c r="F81" s="674"/>
      <c r="G81" s="674"/>
      <c r="H81" s="674"/>
      <c r="I81" s="674"/>
      <c r="J81" s="674"/>
      <c r="K81" s="677"/>
    </row>
    <row r="82" spans="2:11" ht="27.75" customHeight="1">
      <c r="B82" s="147"/>
      <c r="C82" s="625" t="str">
        <f>Translations!$B$233</f>
        <v>Name of system used (where applicable)</v>
      </c>
      <c r="D82" s="626"/>
      <c r="E82" s="765"/>
      <c r="F82" s="766"/>
      <c r="G82" s="766"/>
      <c r="H82" s="766"/>
      <c r="I82" s="766"/>
      <c r="J82" s="766"/>
      <c r="K82" s="767"/>
    </row>
    <row r="83" spans="2:11" ht="12.75">
      <c r="B83" s="147"/>
      <c r="C83" s="220"/>
      <c r="D83" s="220"/>
      <c r="E83" s="220"/>
      <c r="F83" s="215"/>
      <c r="G83" s="215"/>
      <c r="H83" s="215"/>
      <c r="I83" s="215"/>
      <c r="J83" s="215"/>
      <c r="K83" s="215"/>
    </row>
    <row r="84" spans="2:11" ht="29.25" customHeight="1">
      <c r="B84" s="56" t="s">
        <v>261</v>
      </c>
      <c r="C84" s="492" t="str">
        <f>Translations!$B$345</f>
        <v>Please provide details about the procedures used to ensure quality assurance of measuring equipment and information technology used for data flow activities.</v>
      </c>
      <c r="D84" s="554"/>
      <c r="E84" s="554"/>
      <c r="F84" s="554"/>
      <c r="G84" s="554"/>
      <c r="H84" s="554"/>
      <c r="I84" s="554"/>
      <c r="J84" s="554"/>
      <c r="K84" s="554"/>
    </row>
    <row r="85" spans="2:11" ht="28.5" customHeight="1">
      <c r="B85" s="147"/>
      <c r="C85" s="580"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80"/>
      <c r="E85" s="580"/>
      <c r="F85" s="580"/>
      <c r="G85" s="580"/>
      <c r="H85" s="580"/>
      <c r="I85" s="580"/>
      <c r="J85" s="580"/>
      <c r="K85" s="580"/>
    </row>
    <row r="86" spans="2:11" ht="12.75">
      <c r="B86" s="147"/>
      <c r="C86" s="625" t="str">
        <f>Translations!$B$194</f>
        <v>Title of procedure</v>
      </c>
      <c r="D86" s="626"/>
      <c r="E86" s="673"/>
      <c r="F86" s="674"/>
      <c r="G86" s="674"/>
      <c r="H86" s="674"/>
      <c r="I86" s="674"/>
      <c r="J86" s="674"/>
      <c r="K86" s="677"/>
    </row>
    <row r="87" spans="2:11" ht="12.75">
      <c r="B87" s="147"/>
      <c r="C87" s="625" t="str">
        <f>Translations!$B$195</f>
        <v>Reference for procedure</v>
      </c>
      <c r="D87" s="626"/>
      <c r="E87" s="673"/>
      <c r="F87" s="674"/>
      <c r="G87" s="674"/>
      <c r="H87" s="674"/>
      <c r="I87" s="674"/>
      <c r="J87" s="674"/>
      <c r="K87" s="677"/>
    </row>
    <row r="88" spans="2:11" ht="54.75" customHeight="1">
      <c r="B88" s="147"/>
      <c r="C88" s="625" t="str">
        <f>Translations!$B$197</f>
        <v>Brief description of procedure</v>
      </c>
      <c r="D88" s="626"/>
      <c r="E88" s="673"/>
      <c r="F88" s="674"/>
      <c r="G88" s="674"/>
      <c r="H88" s="674"/>
      <c r="I88" s="674"/>
      <c r="J88" s="674"/>
      <c r="K88" s="677"/>
    </row>
    <row r="89" spans="2:11" ht="34.5" customHeight="1">
      <c r="B89" s="147"/>
      <c r="C89" s="625" t="str">
        <f>Translations!$B$198</f>
        <v>Post or department responsible for data maintenance</v>
      </c>
      <c r="D89" s="626"/>
      <c r="E89" s="673"/>
      <c r="F89" s="674"/>
      <c r="G89" s="674"/>
      <c r="H89" s="674"/>
      <c r="I89" s="674"/>
      <c r="J89" s="674"/>
      <c r="K89" s="677"/>
    </row>
    <row r="90" spans="2:11" ht="25.5" customHeight="1">
      <c r="B90" s="147"/>
      <c r="C90" s="625" t="str">
        <f>Translations!$B$199</f>
        <v>Location where records are kept</v>
      </c>
      <c r="D90" s="626"/>
      <c r="E90" s="673"/>
      <c r="F90" s="674"/>
      <c r="G90" s="674"/>
      <c r="H90" s="674"/>
      <c r="I90" s="674"/>
      <c r="J90" s="674"/>
      <c r="K90" s="677"/>
    </row>
    <row r="91" spans="2:11" ht="25.5" customHeight="1">
      <c r="B91" s="147"/>
      <c r="C91" s="625" t="str">
        <f>Translations!$B$233</f>
        <v>Name of system used (where applicable)</v>
      </c>
      <c r="D91" s="626"/>
      <c r="E91" s="765"/>
      <c r="F91" s="766"/>
      <c r="G91" s="766"/>
      <c r="H91" s="766"/>
      <c r="I91" s="766"/>
      <c r="J91" s="766"/>
      <c r="K91" s="767"/>
    </row>
    <row r="92" spans="2:11" ht="12.75" customHeight="1">
      <c r="B92" s="147"/>
      <c r="C92" s="220"/>
      <c r="D92" s="220"/>
      <c r="E92" s="220"/>
      <c r="F92" s="215"/>
      <c r="G92" s="215"/>
      <c r="H92" s="215"/>
      <c r="I92" s="215"/>
      <c r="J92" s="215"/>
      <c r="K92" s="215"/>
    </row>
    <row r="93" spans="2:11" ht="13.5" customHeight="1">
      <c r="B93" s="56" t="s">
        <v>299</v>
      </c>
      <c r="C93" s="492" t="str">
        <f>Translations!$B$347</f>
        <v>Please provide details about the procedures used to ensure regular internal reviews and validation of data.</v>
      </c>
      <c r="D93" s="554"/>
      <c r="E93" s="554"/>
      <c r="F93" s="554"/>
      <c r="G93" s="554"/>
      <c r="H93" s="554"/>
      <c r="I93" s="554"/>
      <c r="J93" s="554"/>
      <c r="K93" s="554"/>
    </row>
    <row r="94" spans="2:11" ht="42" customHeight="1">
      <c r="B94" s="147"/>
      <c r="C94" s="580"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80"/>
      <c r="E94" s="580"/>
      <c r="F94" s="580"/>
      <c r="G94" s="580"/>
      <c r="H94" s="580"/>
      <c r="I94" s="580"/>
      <c r="J94" s="580"/>
      <c r="K94" s="580"/>
    </row>
    <row r="95" spans="2:11" ht="12.75">
      <c r="B95" s="147"/>
      <c r="C95" s="625" t="str">
        <f>Translations!$B$194</f>
        <v>Title of procedure</v>
      </c>
      <c r="D95" s="626"/>
      <c r="E95" s="673"/>
      <c r="F95" s="674"/>
      <c r="G95" s="674"/>
      <c r="H95" s="674"/>
      <c r="I95" s="674"/>
      <c r="J95" s="674"/>
      <c r="K95" s="677"/>
    </row>
    <row r="96" spans="2:11" ht="12.75" customHeight="1">
      <c r="B96" s="147"/>
      <c r="C96" s="625" t="str">
        <f>Translations!$B$195</f>
        <v>Reference for procedure</v>
      </c>
      <c r="D96" s="626"/>
      <c r="E96" s="673"/>
      <c r="F96" s="674"/>
      <c r="G96" s="674"/>
      <c r="H96" s="674"/>
      <c r="I96" s="674"/>
      <c r="J96" s="674"/>
      <c r="K96" s="677"/>
    </row>
    <row r="97" spans="2:11" ht="54" customHeight="1">
      <c r="B97" s="147"/>
      <c r="C97" s="625" t="str">
        <f>Translations!$B$197</f>
        <v>Brief description of procedure</v>
      </c>
      <c r="D97" s="626"/>
      <c r="E97" s="673"/>
      <c r="F97" s="674"/>
      <c r="G97" s="674"/>
      <c r="H97" s="674"/>
      <c r="I97" s="674"/>
      <c r="J97" s="674"/>
      <c r="K97" s="677"/>
    </row>
    <row r="98" spans="2:11" ht="33.75" customHeight="1">
      <c r="B98" s="147"/>
      <c r="C98" s="625" t="str">
        <f>Translations!$B$198</f>
        <v>Post or department responsible for data maintenance</v>
      </c>
      <c r="D98" s="626"/>
      <c r="E98" s="673"/>
      <c r="F98" s="674"/>
      <c r="G98" s="674"/>
      <c r="H98" s="674"/>
      <c r="I98" s="674"/>
      <c r="J98" s="674"/>
      <c r="K98" s="677"/>
    </row>
    <row r="99" spans="2:11" ht="25.5" customHeight="1">
      <c r="B99" s="147"/>
      <c r="C99" s="625" t="str">
        <f>Translations!$B$199</f>
        <v>Location where records are kept</v>
      </c>
      <c r="D99" s="626"/>
      <c r="E99" s="673"/>
      <c r="F99" s="674"/>
      <c r="G99" s="674"/>
      <c r="H99" s="674"/>
      <c r="I99" s="674"/>
      <c r="J99" s="674"/>
      <c r="K99" s="677"/>
    </row>
    <row r="100" spans="2:11" ht="25.5" customHeight="1">
      <c r="B100" s="147"/>
      <c r="C100" s="625" t="str">
        <f>Translations!$B$233</f>
        <v>Name of system used (where applicable)</v>
      </c>
      <c r="D100" s="626"/>
      <c r="E100" s="765"/>
      <c r="F100" s="766"/>
      <c r="G100" s="766"/>
      <c r="H100" s="766"/>
      <c r="I100" s="766"/>
      <c r="J100" s="766"/>
      <c r="K100" s="767"/>
    </row>
    <row r="101" spans="2:11" ht="12.75">
      <c r="B101" s="147"/>
      <c r="C101" s="220"/>
      <c r="D101" s="220"/>
      <c r="E101" s="220"/>
      <c r="F101" s="215"/>
      <c r="G101" s="215"/>
      <c r="H101" s="215"/>
      <c r="I101" s="215"/>
      <c r="J101" s="215"/>
      <c r="K101" s="215"/>
    </row>
    <row r="102" spans="2:11" ht="13.5" customHeight="1">
      <c r="B102" s="56" t="s">
        <v>263</v>
      </c>
      <c r="C102" s="492" t="str">
        <f>Translations!$B$349</f>
        <v>Please provide details about the procedures used to handle corrections and corrective actions.</v>
      </c>
      <c r="D102" s="554"/>
      <c r="E102" s="554"/>
      <c r="F102" s="554"/>
      <c r="G102" s="554"/>
      <c r="H102" s="554"/>
      <c r="I102" s="554"/>
      <c r="J102" s="554"/>
      <c r="K102" s="554"/>
    </row>
    <row r="103" spans="2:11" ht="34.5" customHeight="1">
      <c r="B103" s="147"/>
      <c r="C103" s="580"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80"/>
      <c r="E103" s="580"/>
      <c r="F103" s="580"/>
      <c r="G103" s="580"/>
      <c r="H103" s="580"/>
      <c r="I103" s="580"/>
      <c r="J103" s="580"/>
      <c r="K103" s="580"/>
    </row>
    <row r="104" spans="2:11" ht="12.75">
      <c r="B104" s="147"/>
      <c r="C104" s="625" t="str">
        <f>Translations!$B$194</f>
        <v>Title of procedure</v>
      </c>
      <c r="D104" s="626"/>
      <c r="E104" s="673"/>
      <c r="F104" s="674"/>
      <c r="G104" s="674"/>
      <c r="H104" s="674"/>
      <c r="I104" s="674"/>
      <c r="J104" s="674"/>
      <c r="K104" s="677"/>
    </row>
    <row r="105" spans="2:11" ht="12.75">
      <c r="B105" s="147"/>
      <c r="C105" s="625" t="str">
        <f>Translations!$B$195</f>
        <v>Reference for procedure</v>
      </c>
      <c r="D105" s="626"/>
      <c r="E105" s="673"/>
      <c r="F105" s="674"/>
      <c r="G105" s="674"/>
      <c r="H105" s="674"/>
      <c r="I105" s="674"/>
      <c r="J105" s="674"/>
      <c r="K105" s="677"/>
    </row>
    <row r="106" spans="2:11" ht="54" customHeight="1">
      <c r="B106" s="147"/>
      <c r="C106" s="625" t="str">
        <f>Translations!$B$197</f>
        <v>Brief description of procedure</v>
      </c>
      <c r="D106" s="626"/>
      <c r="E106" s="673"/>
      <c r="F106" s="674"/>
      <c r="G106" s="674"/>
      <c r="H106" s="674"/>
      <c r="I106" s="674"/>
      <c r="J106" s="674"/>
      <c r="K106" s="677"/>
    </row>
    <row r="107" spans="2:11" ht="35.25" customHeight="1">
      <c r="B107" s="147"/>
      <c r="C107" s="625" t="str">
        <f>Translations!$B$198</f>
        <v>Post or department responsible for data maintenance</v>
      </c>
      <c r="D107" s="626"/>
      <c r="E107" s="673"/>
      <c r="F107" s="674"/>
      <c r="G107" s="674"/>
      <c r="H107" s="674"/>
      <c r="I107" s="674"/>
      <c r="J107" s="674"/>
      <c r="K107" s="677"/>
    </row>
    <row r="108" spans="2:11" ht="25.5" customHeight="1">
      <c r="B108" s="147"/>
      <c r="C108" s="625" t="str">
        <f>Translations!$B$199</f>
        <v>Location where records are kept</v>
      </c>
      <c r="D108" s="626"/>
      <c r="E108" s="673"/>
      <c r="F108" s="674"/>
      <c r="G108" s="674"/>
      <c r="H108" s="674"/>
      <c r="I108" s="674"/>
      <c r="J108" s="674"/>
      <c r="K108" s="677"/>
    </row>
    <row r="109" spans="2:11" ht="25.5" customHeight="1">
      <c r="B109" s="147"/>
      <c r="C109" s="625" t="str">
        <f>Translations!$B$233</f>
        <v>Name of system used (where applicable)</v>
      </c>
      <c r="D109" s="626"/>
      <c r="E109" s="765"/>
      <c r="F109" s="766"/>
      <c r="G109" s="766"/>
      <c r="H109" s="766"/>
      <c r="I109" s="766"/>
      <c r="J109" s="766"/>
      <c r="K109" s="767"/>
    </row>
    <row r="110" spans="2:11" ht="12.75">
      <c r="B110" s="147"/>
      <c r="C110" s="220"/>
      <c r="D110" s="220"/>
      <c r="E110" s="220"/>
      <c r="F110" s="215"/>
      <c r="G110" s="215"/>
      <c r="H110" s="215"/>
      <c r="I110" s="215"/>
      <c r="J110" s="215"/>
      <c r="K110" s="215"/>
    </row>
    <row r="111" spans="2:11" ht="13.5" customHeight="1">
      <c r="B111" s="56" t="s">
        <v>264</v>
      </c>
      <c r="C111" s="492" t="str">
        <f>Translations!$B$351</f>
        <v>If applicable, please provide details about the procedures used to control outsourced activities.</v>
      </c>
      <c r="D111" s="554"/>
      <c r="E111" s="554"/>
      <c r="F111" s="554"/>
      <c r="G111" s="554"/>
      <c r="H111" s="554"/>
      <c r="I111" s="554"/>
      <c r="J111" s="554"/>
      <c r="K111" s="554"/>
    </row>
    <row r="112" spans="2:11" ht="28.5" customHeight="1">
      <c r="B112" s="147"/>
      <c r="C112" s="580" t="str">
        <f>Translations!$B$352</f>
        <v>The brief description should identify how data flow activities and control activities of outsourced processes are checked and what checks are undertaken on the quality of the resulting data.</v>
      </c>
      <c r="D112" s="580"/>
      <c r="E112" s="580"/>
      <c r="F112" s="580"/>
      <c r="G112" s="580"/>
      <c r="H112" s="580"/>
      <c r="I112" s="580"/>
      <c r="J112" s="580"/>
      <c r="K112" s="580"/>
    </row>
    <row r="113" spans="2:11" ht="12.75">
      <c r="B113" s="147"/>
      <c r="C113" s="625" t="str">
        <f>Translations!$B$194</f>
        <v>Title of procedure</v>
      </c>
      <c r="D113" s="626"/>
      <c r="E113" s="673"/>
      <c r="F113" s="674"/>
      <c r="G113" s="674"/>
      <c r="H113" s="674"/>
      <c r="I113" s="674"/>
      <c r="J113" s="674"/>
      <c r="K113" s="677"/>
    </row>
    <row r="114" spans="2:11" ht="12.75">
      <c r="B114" s="147"/>
      <c r="C114" s="625" t="str">
        <f>Translations!$B$195</f>
        <v>Reference for procedure</v>
      </c>
      <c r="D114" s="626"/>
      <c r="E114" s="673"/>
      <c r="F114" s="674"/>
      <c r="G114" s="674"/>
      <c r="H114" s="674"/>
      <c r="I114" s="674"/>
      <c r="J114" s="674"/>
      <c r="K114" s="677"/>
    </row>
    <row r="115" spans="2:11" ht="54" customHeight="1">
      <c r="B115" s="147"/>
      <c r="C115" s="625" t="str">
        <f>Translations!$B$197</f>
        <v>Brief description of procedure</v>
      </c>
      <c r="D115" s="626"/>
      <c r="E115" s="673"/>
      <c r="F115" s="674"/>
      <c r="G115" s="674"/>
      <c r="H115" s="674"/>
      <c r="I115" s="674"/>
      <c r="J115" s="674"/>
      <c r="K115" s="677"/>
    </row>
    <row r="116" spans="2:11" ht="34.5" customHeight="1">
      <c r="B116" s="147"/>
      <c r="C116" s="625" t="str">
        <f>Translations!$B$198</f>
        <v>Post or department responsible for data maintenance</v>
      </c>
      <c r="D116" s="626"/>
      <c r="E116" s="673"/>
      <c r="F116" s="674"/>
      <c r="G116" s="674"/>
      <c r="H116" s="674"/>
      <c r="I116" s="674"/>
      <c r="J116" s="674"/>
      <c r="K116" s="677"/>
    </row>
    <row r="117" spans="2:11" ht="25.5" customHeight="1">
      <c r="B117" s="147"/>
      <c r="C117" s="625" t="str">
        <f>Translations!$B$199</f>
        <v>Location where records are kept</v>
      </c>
      <c r="D117" s="626"/>
      <c r="E117" s="673"/>
      <c r="F117" s="674"/>
      <c r="G117" s="674"/>
      <c r="H117" s="674"/>
      <c r="I117" s="674"/>
      <c r="J117" s="674"/>
      <c r="K117" s="677"/>
    </row>
    <row r="118" spans="2:11" ht="25.5" customHeight="1">
      <c r="B118" s="147"/>
      <c r="C118" s="625" t="str">
        <f>Translations!$B$233</f>
        <v>Name of system used (where applicable)</v>
      </c>
      <c r="D118" s="626"/>
      <c r="E118" s="765"/>
      <c r="F118" s="766"/>
      <c r="G118" s="766"/>
      <c r="H118" s="766"/>
      <c r="I118" s="766"/>
      <c r="J118" s="766"/>
      <c r="K118" s="767"/>
    </row>
    <row r="119" spans="2:11" ht="12.75">
      <c r="B119" s="147"/>
      <c r="C119" s="220"/>
      <c r="D119" s="220"/>
      <c r="E119" s="220"/>
      <c r="F119" s="215"/>
      <c r="G119" s="215"/>
      <c r="H119" s="215"/>
      <c r="I119" s="215"/>
      <c r="J119" s="215"/>
      <c r="K119" s="215"/>
    </row>
    <row r="120" spans="2:11" ht="13.5" customHeight="1">
      <c r="B120" s="56" t="s">
        <v>259</v>
      </c>
      <c r="C120" s="492" t="str">
        <f>Translations!$B$353</f>
        <v>Please provide details about the procedures used to manage record keeping and documentation.</v>
      </c>
      <c r="D120" s="554"/>
      <c r="E120" s="554"/>
      <c r="F120" s="554"/>
      <c r="G120" s="554"/>
      <c r="H120" s="554"/>
      <c r="I120" s="554"/>
      <c r="J120" s="554"/>
      <c r="K120" s="554"/>
    </row>
    <row r="121" spans="2:11" ht="35.25" customHeight="1">
      <c r="B121" s="147"/>
      <c r="C121" s="580"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80"/>
      <c r="E121" s="580"/>
      <c r="F121" s="580"/>
      <c r="G121" s="580"/>
      <c r="H121" s="580"/>
      <c r="I121" s="580"/>
      <c r="J121" s="580"/>
      <c r="K121" s="580"/>
    </row>
    <row r="122" spans="2:11" ht="12.75">
      <c r="B122" s="147"/>
      <c r="C122" s="625" t="str">
        <f>Translations!$B$194</f>
        <v>Title of procedure</v>
      </c>
      <c r="D122" s="626"/>
      <c r="E122" s="673"/>
      <c r="F122" s="674"/>
      <c r="G122" s="674"/>
      <c r="H122" s="674"/>
      <c r="I122" s="674"/>
      <c r="J122" s="674"/>
      <c r="K122" s="677"/>
    </row>
    <row r="123" spans="2:11" ht="12.75">
      <c r="B123" s="147"/>
      <c r="C123" s="625" t="str">
        <f>Translations!$B$195</f>
        <v>Reference for procedure</v>
      </c>
      <c r="D123" s="626"/>
      <c r="E123" s="673"/>
      <c r="F123" s="674"/>
      <c r="G123" s="674"/>
      <c r="H123" s="674"/>
      <c r="I123" s="674"/>
      <c r="J123" s="674"/>
      <c r="K123" s="677"/>
    </row>
    <row r="124" spans="2:11" ht="54" customHeight="1">
      <c r="B124" s="147"/>
      <c r="C124" s="625" t="str">
        <f>Translations!$B$197</f>
        <v>Brief description of procedure</v>
      </c>
      <c r="D124" s="626"/>
      <c r="E124" s="673"/>
      <c r="F124" s="674"/>
      <c r="G124" s="674"/>
      <c r="H124" s="674"/>
      <c r="I124" s="674"/>
      <c r="J124" s="674"/>
      <c r="K124" s="677"/>
    </row>
    <row r="125" spans="2:11" ht="34.5" customHeight="1">
      <c r="B125" s="147"/>
      <c r="C125" s="625" t="str">
        <f>Translations!$B$198</f>
        <v>Post or department responsible for data maintenance</v>
      </c>
      <c r="D125" s="626"/>
      <c r="E125" s="673"/>
      <c r="F125" s="674"/>
      <c r="G125" s="674"/>
      <c r="H125" s="674"/>
      <c r="I125" s="674"/>
      <c r="J125" s="674"/>
      <c r="K125" s="677"/>
    </row>
    <row r="126" spans="2:11" ht="25.5" customHeight="1">
      <c r="B126" s="147"/>
      <c r="C126" s="625" t="str">
        <f>Translations!$B$199</f>
        <v>Location where records are kept</v>
      </c>
      <c r="D126" s="626"/>
      <c r="E126" s="673"/>
      <c r="F126" s="674"/>
      <c r="G126" s="674"/>
      <c r="H126" s="674"/>
      <c r="I126" s="674"/>
      <c r="J126" s="674"/>
      <c r="K126" s="677"/>
    </row>
    <row r="127" spans="2:11" ht="25.5" customHeight="1">
      <c r="B127" s="147"/>
      <c r="C127" s="625" t="str">
        <f>Translations!$B$233</f>
        <v>Name of system used (where applicable)</v>
      </c>
      <c r="D127" s="626"/>
      <c r="E127" s="765"/>
      <c r="F127" s="766"/>
      <c r="G127" s="766"/>
      <c r="H127" s="766"/>
      <c r="I127" s="766"/>
      <c r="J127" s="766"/>
      <c r="K127" s="767"/>
    </row>
    <row r="128" spans="2:11" ht="12.75">
      <c r="B128" s="147"/>
      <c r="C128" s="220"/>
      <c r="D128" s="220"/>
      <c r="E128" s="220"/>
      <c r="F128" s="215"/>
      <c r="G128" s="215"/>
      <c r="H128" s="215"/>
      <c r="I128" s="215"/>
      <c r="J128" s="215"/>
      <c r="K128" s="215"/>
    </row>
    <row r="129" spans="2:11" ht="44.25" customHeight="1">
      <c r="B129" s="205" t="s">
        <v>567</v>
      </c>
      <c r="C129" s="489"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89"/>
      <c r="E129" s="489"/>
      <c r="F129" s="489"/>
      <c r="G129" s="489"/>
      <c r="H129" s="489"/>
      <c r="I129" s="489"/>
      <c r="J129" s="489"/>
      <c r="K129" s="489"/>
    </row>
    <row r="130" spans="2:11" ht="13.5" customHeight="1">
      <c r="B130" s="218"/>
      <c r="C130" s="607" t="str">
        <f>Translations!$B$283</f>
        <v>Please reference the file/document attached to your monitoring plan in the box below.</v>
      </c>
      <c r="D130" s="607"/>
      <c r="E130" s="607"/>
      <c r="F130" s="607"/>
      <c r="G130" s="607"/>
      <c r="H130" s="607"/>
      <c r="I130" s="607"/>
      <c r="J130" s="607"/>
      <c r="K130" s="607"/>
    </row>
    <row r="131" spans="2:7" ht="12.75">
      <c r="B131" s="218"/>
      <c r="C131" s="738"/>
      <c r="D131" s="763"/>
      <c r="E131" s="763"/>
      <c r="F131" s="763"/>
      <c r="G131" s="737"/>
    </row>
    <row r="132" spans="2:6" ht="12.75" customHeight="1">
      <c r="B132" s="218"/>
      <c r="C132" s="212"/>
      <c r="D132" s="212"/>
      <c r="E132" s="212"/>
      <c r="F132" s="212"/>
    </row>
    <row r="133" spans="2:11" ht="30.75" customHeight="1">
      <c r="B133" s="56" t="s">
        <v>271</v>
      </c>
      <c r="C133" s="788" t="str">
        <f>Translations!$B$356</f>
        <v>Does your organisation have a documented environmental management system?  Please choose the most relevant response.</v>
      </c>
      <c r="D133" s="788"/>
      <c r="E133" s="788"/>
      <c r="F133" s="788"/>
      <c r="G133" s="788"/>
      <c r="H133" s="788"/>
      <c r="I133" s="788"/>
      <c r="J133" s="788"/>
      <c r="K133" s="788"/>
    </row>
    <row r="134" spans="3:11" ht="12.75" customHeight="1">
      <c r="C134" s="738" t="s">
        <v>303</v>
      </c>
      <c r="D134" s="763"/>
      <c r="E134" s="763"/>
      <c r="F134" s="763"/>
      <c r="G134" s="789"/>
      <c r="H134" s="224"/>
      <c r="I134" s="224"/>
      <c r="J134" s="224"/>
      <c r="K134" s="224"/>
    </row>
    <row r="135" spans="2:11" ht="12.75" customHeight="1">
      <c r="B135" s="56"/>
      <c r="C135" s="98"/>
      <c r="D135" s="225"/>
      <c r="E135" s="224"/>
      <c r="F135" s="224"/>
      <c r="G135" s="224"/>
      <c r="H135" s="224"/>
      <c r="I135" s="224"/>
      <c r="J135" s="224"/>
      <c r="K135" s="224"/>
    </row>
    <row r="136" spans="2:11" ht="41.25" customHeight="1">
      <c r="B136" s="205" t="s">
        <v>294</v>
      </c>
      <c r="C136" s="489" t="str">
        <f>Translations!$B$357</f>
        <v>If the Environmental Management System is certified by an accredited organisation and the system incorporates procedures relevant to EU ETS monitoring and reporting, please specify to which standard e.g. ISO14001, EMAS, etc.</v>
      </c>
      <c r="D136" s="489"/>
      <c r="E136" s="489"/>
      <c r="F136" s="489"/>
      <c r="G136" s="489"/>
      <c r="H136" s="489"/>
      <c r="I136" s="489"/>
      <c r="J136" s="489"/>
      <c r="K136" s="489"/>
    </row>
    <row r="137" spans="3:11" ht="12.75" customHeight="1">
      <c r="C137" s="738"/>
      <c r="D137" s="741"/>
      <c r="E137" s="741"/>
      <c r="F137" s="741"/>
      <c r="G137" s="737"/>
      <c r="H137" s="223"/>
      <c r="I137" s="223"/>
      <c r="J137" s="223"/>
      <c r="K137" s="223"/>
    </row>
    <row r="138" spans="2:5" ht="12.75" customHeight="1">
      <c r="B138" s="226"/>
      <c r="C138" s="98"/>
      <c r="D138" s="227"/>
      <c r="E138" s="227"/>
    </row>
    <row r="139" spans="1:11" s="74" customFormat="1" ht="12.75" customHeight="1">
      <c r="A139" s="267"/>
      <c r="B139" s="79"/>
      <c r="C139" s="212"/>
      <c r="D139" s="212"/>
      <c r="E139" s="212"/>
      <c r="F139" s="212"/>
      <c r="G139" s="212"/>
      <c r="H139" s="212"/>
      <c r="I139" s="212"/>
      <c r="J139" s="212"/>
      <c r="K139" s="212"/>
    </row>
    <row r="140" spans="2:11" ht="15.75">
      <c r="B140" s="216">
        <v>15</v>
      </c>
      <c r="C140" s="217" t="str">
        <f>Translations!$B$18</f>
        <v>List of definitions and abbreviations used</v>
      </c>
      <c r="D140" s="228"/>
      <c r="E140" s="228"/>
      <c r="F140" s="228"/>
      <c r="G140" s="228"/>
      <c r="H140" s="228"/>
      <c r="I140" s="228"/>
      <c r="J140" s="228"/>
      <c r="K140" s="228"/>
    </row>
    <row r="141" spans="2:11" ht="12.75" customHeight="1">
      <c r="B141" s="218"/>
      <c r="C141" s="103"/>
      <c r="D141" s="103"/>
      <c r="E141" s="103"/>
      <c r="F141" s="103"/>
      <c r="G141" s="103"/>
      <c r="H141" s="103"/>
      <c r="I141" s="103"/>
      <c r="J141" s="103"/>
      <c r="K141" s="80"/>
    </row>
    <row r="142" spans="2:11" ht="12.75">
      <c r="B142" s="56" t="s">
        <v>258</v>
      </c>
      <c r="C142" s="790" t="str">
        <f>Translations!$B$358</f>
        <v>Please list any abbreviations, acronyms or definitions that you have used in completing this monitoring plan.</v>
      </c>
      <c r="D142" s="790"/>
      <c r="E142" s="790"/>
      <c r="F142" s="790"/>
      <c r="G142" s="790"/>
      <c r="H142" s="790"/>
      <c r="I142" s="790"/>
      <c r="J142" s="790"/>
      <c r="K142" s="790"/>
    </row>
    <row r="143" spans="2:11" ht="12.75">
      <c r="B143" s="218"/>
      <c r="C143" s="103"/>
      <c r="D143" s="103"/>
      <c r="E143" s="103"/>
      <c r="F143" s="103"/>
      <c r="G143" s="103"/>
      <c r="H143" s="103"/>
      <c r="I143" s="103"/>
      <c r="J143" s="103"/>
      <c r="K143" s="103"/>
    </row>
    <row r="144" spans="3:11" ht="12.75">
      <c r="C144" s="787" t="str">
        <f>Translations!$B$359</f>
        <v>Abbreviation</v>
      </c>
      <c r="D144" s="787"/>
      <c r="E144" s="787" t="str">
        <f>Translations!$B$360</f>
        <v>Definition</v>
      </c>
      <c r="F144" s="787"/>
      <c r="G144" s="787"/>
      <c r="H144" s="787"/>
      <c r="I144" s="787"/>
      <c r="J144" s="787"/>
      <c r="K144" s="787"/>
    </row>
    <row r="145" spans="3:11" ht="12.75">
      <c r="C145" s="786"/>
      <c r="D145" s="786"/>
      <c r="E145" s="629"/>
      <c r="F145" s="629"/>
      <c r="G145" s="629"/>
      <c r="H145" s="629"/>
      <c r="I145" s="629"/>
      <c r="J145" s="629"/>
      <c r="K145" s="629"/>
    </row>
    <row r="146" spans="3:11" ht="12.75">
      <c r="C146" s="786"/>
      <c r="D146" s="786"/>
      <c r="E146" s="629"/>
      <c r="F146" s="629"/>
      <c r="G146" s="629"/>
      <c r="H146" s="629"/>
      <c r="I146" s="629"/>
      <c r="J146" s="629"/>
      <c r="K146" s="629"/>
    </row>
    <row r="147" spans="3:11" ht="12.75">
      <c r="C147" s="786"/>
      <c r="D147" s="786"/>
      <c r="E147" s="629"/>
      <c r="F147" s="629"/>
      <c r="G147" s="629"/>
      <c r="H147" s="629"/>
      <c r="I147" s="629"/>
      <c r="J147" s="629"/>
      <c r="K147" s="629"/>
    </row>
    <row r="148" spans="3:11" ht="12.75">
      <c r="C148" s="786"/>
      <c r="D148" s="786"/>
      <c r="E148" s="629"/>
      <c r="F148" s="629"/>
      <c r="G148" s="629"/>
      <c r="H148" s="629"/>
      <c r="I148" s="629"/>
      <c r="J148" s="629"/>
      <c r="K148" s="629"/>
    </row>
    <row r="149" spans="3:11" ht="12.75">
      <c r="C149" s="786"/>
      <c r="D149" s="786"/>
      <c r="E149" s="629"/>
      <c r="F149" s="629"/>
      <c r="G149" s="629"/>
      <c r="H149" s="629"/>
      <c r="I149" s="629"/>
      <c r="J149" s="629"/>
      <c r="K149" s="629"/>
    </row>
    <row r="150" spans="3:11" ht="12.75">
      <c r="C150" s="786"/>
      <c r="D150" s="786"/>
      <c r="E150" s="629"/>
      <c r="F150" s="629"/>
      <c r="G150" s="629"/>
      <c r="H150" s="629"/>
      <c r="I150" s="629"/>
      <c r="J150" s="629"/>
      <c r="K150" s="629"/>
    </row>
    <row r="151" spans="3:11" ht="12.75">
      <c r="C151" s="786"/>
      <c r="D151" s="786"/>
      <c r="E151" s="629"/>
      <c r="F151" s="629"/>
      <c r="G151" s="629"/>
      <c r="H151" s="629"/>
      <c r="I151" s="629"/>
      <c r="J151" s="629"/>
      <c r="K151" s="629"/>
    </row>
    <row r="152" spans="3:11" ht="12.75">
      <c r="C152" s="786"/>
      <c r="D152" s="786"/>
      <c r="E152" s="629"/>
      <c r="F152" s="629"/>
      <c r="G152" s="629"/>
      <c r="H152" s="629"/>
      <c r="I152" s="629"/>
      <c r="J152" s="629"/>
      <c r="K152" s="629"/>
    </row>
    <row r="153" spans="3:11" ht="12.75">
      <c r="C153" s="786"/>
      <c r="D153" s="786"/>
      <c r="E153" s="629"/>
      <c r="F153" s="629"/>
      <c r="G153" s="629"/>
      <c r="H153" s="629"/>
      <c r="I153" s="629"/>
      <c r="J153" s="629"/>
      <c r="K153" s="629"/>
    </row>
    <row r="154" spans="3:11" ht="12.75">
      <c r="C154" s="786"/>
      <c r="D154" s="786"/>
      <c r="E154" s="629"/>
      <c r="F154" s="629"/>
      <c r="G154" s="629"/>
      <c r="H154" s="629"/>
      <c r="I154" s="629"/>
      <c r="J154" s="629"/>
      <c r="K154" s="629"/>
    </row>
    <row r="155" spans="2:11" ht="12.75">
      <c r="B155" s="229"/>
      <c r="C155" s="230"/>
      <c r="D155" s="230"/>
      <c r="E155" s="230"/>
      <c r="F155" s="230"/>
      <c r="G155" s="230"/>
      <c r="H155" s="230"/>
      <c r="I155" s="230"/>
      <c r="J155" s="230"/>
      <c r="K155" s="230"/>
    </row>
    <row r="156" spans="2:11" ht="15.75">
      <c r="B156" s="216">
        <v>16</v>
      </c>
      <c r="C156" s="217" t="str">
        <f>Translations!$B$19</f>
        <v>Additional information</v>
      </c>
      <c r="D156" s="228"/>
      <c r="E156" s="228"/>
      <c r="F156" s="228"/>
      <c r="G156" s="228"/>
      <c r="H156" s="228"/>
      <c r="I156" s="228"/>
      <c r="J156" s="228"/>
      <c r="K156" s="228"/>
    </row>
    <row r="157" spans="2:11" ht="12.75">
      <c r="B157" s="218"/>
      <c r="C157" s="103"/>
      <c r="D157" s="103"/>
      <c r="E157" s="103"/>
      <c r="F157" s="103"/>
      <c r="G157" s="103"/>
      <c r="H157" s="103"/>
      <c r="I157" s="103"/>
      <c r="J157" s="103"/>
      <c r="K157" s="103"/>
    </row>
    <row r="158" spans="2:11" ht="41.25" customHeight="1">
      <c r="B158" s="56" t="s">
        <v>258</v>
      </c>
      <c r="C158" s="492"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492"/>
      <c r="E158" s="492"/>
      <c r="F158" s="492"/>
      <c r="G158" s="492"/>
      <c r="H158" s="492"/>
      <c r="I158" s="492"/>
      <c r="J158" s="492"/>
      <c r="K158" s="492"/>
    </row>
    <row r="159" spans="2:11" ht="36" customHeight="1">
      <c r="B159" s="231"/>
      <c r="C159" s="604"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604"/>
      <c r="E159" s="604"/>
      <c r="F159" s="604"/>
      <c r="G159" s="604"/>
      <c r="H159" s="604"/>
      <c r="I159" s="604"/>
      <c r="J159" s="604"/>
      <c r="K159" s="604"/>
    </row>
    <row r="160" spans="3:11" ht="12.75" customHeight="1">
      <c r="C160" s="604" t="str">
        <f>Translations!$B$363</f>
        <v>Please provide file name(s) (if in an electronic format) or document reference number(s) (if hard copy) below:</v>
      </c>
      <c r="D160" s="604"/>
      <c r="E160" s="604"/>
      <c r="F160" s="604"/>
      <c r="G160" s="604"/>
      <c r="H160" s="604"/>
      <c r="I160" s="604"/>
      <c r="J160" s="604"/>
      <c r="K160" s="604"/>
    </row>
    <row r="161" spans="3:11" ht="12.75">
      <c r="C161" s="791" t="str">
        <f>Translations!$B$364</f>
        <v>File name/Reference</v>
      </c>
      <c r="D161" s="791"/>
      <c r="E161" s="791" t="str">
        <f>Translations!$B$365</f>
        <v>Document description</v>
      </c>
      <c r="F161" s="791"/>
      <c r="G161" s="791"/>
      <c r="H161" s="791"/>
      <c r="I161" s="791"/>
      <c r="J161" s="791"/>
      <c r="K161" s="791"/>
    </row>
    <row r="162" spans="3:11" ht="12.75">
      <c r="C162" s="792"/>
      <c r="D162" s="792"/>
      <c r="E162" s="793"/>
      <c r="F162" s="793"/>
      <c r="G162" s="793"/>
      <c r="H162" s="793"/>
      <c r="I162" s="793"/>
      <c r="J162" s="793"/>
      <c r="K162" s="793"/>
    </row>
    <row r="163" spans="3:11" ht="12.75">
      <c r="C163" s="792"/>
      <c r="D163" s="792"/>
      <c r="E163" s="793"/>
      <c r="F163" s="793"/>
      <c r="G163" s="793"/>
      <c r="H163" s="793"/>
      <c r="I163" s="793"/>
      <c r="J163" s="793"/>
      <c r="K163" s="793"/>
    </row>
    <row r="164" spans="3:11" ht="12.75">
      <c r="C164" s="792"/>
      <c r="D164" s="792"/>
      <c r="E164" s="793"/>
      <c r="F164" s="793"/>
      <c r="G164" s="793"/>
      <c r="H164" s="793"/>
      <c r="I164" s="793"/>
      <c r="J164" s="793"/>
      <c r="K164" s="793"/>
    </row>
    <row r="165" spans="3:11" ht="12.75">
      <c r="C165" s="792"/>
      <c r="D165" s="792"/>
      <c r="E165" s="793"/>
      <c r="F165" s="793"/>
      <c r="G165" s="793"/>
      <c r="H165" s="793"/>
      <c r="I165" s="793"/>
      <c r="J165" s="793"/>
      <c r="K165" s="793"/>
    </row>
    <row r="166" spans="3:11" ht="12.75">
      <c r="C166" s="792"/>
      <c r="D166" s="792"/>
      <c r="E166" s="793"/>
      <c r="F166" s="793"/>
      <c r="G166" s="793"/>
      <c r="H166" s="793"/>
      <c r="I166" s="793"/>
      <c r="J166" s="793"/>
      <c r="K166" s="793"/>
    </row>
    <row r="167" spans="3:11" ht="12.75">
      <c r="C167" s="792"/>
      <c r="D167" s="792"/>
      <c r="E167" s="793"/>
      <c r="F167" s="793"/>
      <c r="G167" s="793"/>
      <c r="H167" s="793"/>
      <c r="I167" s="793"/>
      <c r="J167" s="793"/>
      <c r="K167" s="793"/>
    </row>
    <row r="168" spans="3:11" ht="12.75">
      <c r="C168" s="792"/>
      <c r="D168" s="792"/>
      <c r="E168" s="793"/>
      <c r="F168" s="793"/>
      <c r="G168" s="793"/>
      <c r="H168" s="793"/>
      <c r="I168" s="793"/>
      <c r="J168" s="793"/>
      <c r="K168" s="793"/>
    </row>
    <row r="169" spans="3:11" ht="12.75">
      <c r="C169" s="792"/>
      <c r="D169" s="792"/>
      <c r="E169" s="793"/>
      <c r="F169" s="793"/>
      <c r="G169" s="793"/>
      <c r="H169" s="793"/>
      <c r="I169" s="793"/>
      <c r="J169" s="793"/>
      <c r="K169" s="793"/>
    </row>
    <row r="171" spans="3:9" ht="12.75">
      <c r="C171" s="579" t="s">
        <v>1128</v>
      </c>
      <c r="D171" s="579"/>
      <c r="E171" s="579"/>
      <c r="F171" s="579"/>
      <c r="G171" s="579"/>
      <c r="H171" s="579"/>
      <c r="I171" s="579"/>
    </row>
  </sheetData>
  <sheetProtection sheet="1" objects="1" scenarios="1" formatCells="0" formatColumns="0" formatRows="0" insertColumns="0" inser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8" stopIfTrue="1">
      <formula>(CNTR_PrimaryMP=2)</formula>
    </cfRule>
  </conditionalFormatting>
  <conditionalFormatting sqref="E44:E58">
    <cfRule type="expression" priority="6" dxfId="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7">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11.421875" style="17" customWidth="1"/>
  </cols>
  <sheetData>
    <row r="1" spans="2:6" ht="12.75">
      <c r="B1" s="90"/>
      <c r="C1" s="60"/>
      <c r="D1" s="60"/>
      <c r="E1" s="91"/>
      <c r="F1" s="91"/>
    </row>
    <row r="2" spans="2:10" ht="18">
      <c r="B2" s="484" t="str">
        <f>Translations!$B$20</f>
        <v>Member State specific further information</v>
      </c>
      <c r="C2" s="484"/>
      <c r="D2" s="484"/>
      <c r="E2" s="484"/>
      <c r="F2" s="484"/>
      <c r="G2" s="484"/>
      <c r="H2" s="484"/>
      <c r="I2" s="484"/>
      <c r="J2" s="484"/>
    </row>
    <row r="4" spans="2:10" ht="15.75">
      <c r="B4" s="94">
        <v>17</v>
      </c>
      <c r="C4" s="95" t="str">
        <f>Translations!$B$366</f>
        <v>Comments</v>
      </c>
      <c r="D4" s="95"/>
      <c r="E4" s="95"/>
      <c r="F4" s="95"/>
      <c r="G4" s="95"/>
      <c r="H4" s="95"/>
      <c r="I4" s="95"/>
      <c r="J4" s="95"/>
    </row>
    <row r="6" ht="12.75">
      <c r="B6" s="176" t="str">
        <f>Translations!$B$367</f>
        <v>Space for further Comments:</v>
      </c>
    </row>
    <row r="7" spans="2:10" ht="12.75">
      <c r="B7" s="13"/>
      <c r="C7" s="12"/>
      <c r="D7" s="12"/>
      <c r="E7" s="12"/>
      <c r="F7" s="12"/>
      <c r="G7" s="12"/>
      <c r="H7" s="12"/>
      <c r="I7" s="12"/>
      <c r="J7" s="11"/>
    </row>
    <row r="8" spans="1:10" ht="15.75">
      <c r="A8" s="131"/>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insertColumns="0" inser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Paula Cristina Filipe de Oliveira</cp:lastModifiedBy>
  <cp:lastPrinted>2018-11-28T16:13:00Z</cp:lastPrinted>
  <dcterms:created xsi:type="dcterms:W3CDTF">2008-05-26T08:52:55Z</dcterms:created>
  <dcterms:modified xsi:type="dcterms:W3CDTF">2020-07-07T14:50:58Z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